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65191" windowWidth="15300" windowHeight="11640" tabRatio="589" activeTab="0"/>
  </bookViews>
  <sheets>
    <sheet name="計算例①" sheetId="1" r:id="rId1"/>
    <sheet name="計算例②" sheetId="2" r:id="rId2"/>
    <sheet name="計算例③" sheetId="3" r:id="rId3"/>
    <sheet name="計算例④" sheetId="4" r:id="rId4"/>
    <sheet name="先入先出原価算出イメージ" sheetId="5" r:id="rId5"/>
  </sheets>
  <definedNames>
    <definedName name="EV__LASTREFTIME__" hidden="1">38817.4338078703</definedName>
    <definedName name="あ" hidden="1">38817.4338078703</definedName>
  </definedNames>
  <calcPr fullCalcOnLoad="1"/>
</workbook>
</file>

<file path=xl/sharedStrings.xml><?xml version="1.0" encoding="utf-8"?>
<sst xmlns="http://schemas.openxmlformats.org/spreadsheetml/2006/main" count="226" uniqueCount="56">
  <si>
    <t>金額</t>
  </si>
  <si>
    <t>在庫金額</t>
  </si>
  <si>
    <t>単価</t>
  </si>
  <si>
    <t>数量</t>
  </si>
  <si>
    <t>区分</t>
  </si>
  <si>
    <t>日付</t>
  </si>
  <si>
    <t>仕入（入庫）
単価</t>
  </si>
  <si>
    <t>仕入（入庫）
数量</t>
  </si>
  <si>
    <t>売上（出庫）
数量</t>
  </si>
  <si>
    <t>仕入原価</t>
  </si>
  <si>
    <t>売上原価</t>
  </si>
  <si>
    <t>在庫金額</t>
  </si>
  <si>
    <t>仕入　　在庫増</t>
  </si>
  <si>
    <t>個</t>
  </si>
  <si>
    <t>仕入　　在庫増</t>
  </si>
  <si>
    <t>＠</t>
  </si>
  <si>
    <t>売上　　在庫減</t>
  </si>
  <si>
    <t>　　　　　</t>
  </si>
  <si>
    <t>仕入　　在庫増　　</t>
  </si>
  <si>
    <t>△4</t>
  </si>
  <si>
    <t>売上数</t>
  </si>
  <si>
    <t>直前在庫数</t>
  </si>
  <si>
    <t>直後在庫数</t>
  </si>
  <si>
    <t>先入先出法による在庫金額</t>
  </si>
  <si>
    <t>仕入日</t>
  </si>
  <si>
    <t>直前在庫金額</t>
  </si>
  <si>
    <t>売上原価</t>
  </si>
  <si>
    <t>計</t>
  </si>
  <si>
    <t>仕入数</t>
  </si>
  <si>
    <t>売上削除　在庫増</t>
  </si>
  <si>
    <r>
      <t>計算式</t>
    </r>
    <r>
      <rPr>
        <sz val="10"/>
        <color indexed="12"/>
        <rFont val="ＭＳ Ｐゴシック"/>
        <family val="3"/>
      </rPr>
      <t>　(各セルをクリックしてどの値を持ってきているか確認してください)</t>
    </r>
  </si>
  <si>
    <t>X</t>
  </si>
  <si>
    <t>Y</t>
  </si>
  <si>
    <t>12/3</t>
  </si>
  <si>
    <t>仕入数量</t>
  </si>
  <si>
    <t>12/2</t>
  </si>
  <si>
    <t>仕入金額</t>
  </si>
  <si>
    <t>仕入伝票</t>
  </si>
  <si>
    <t>全部</t>
  </si>
  <si>
    <t>一部</t>
  </si>
  <si>
    <t>合計</t>
  </si>
  <si>
    <t>Y＝8,610－3,360＝5,250</t>
  </si>
  <si>
    <t>　　　X＝3,360</t>
  </si>
  <si>
    <t>売上後の在庫数量に対応する在庫金額算出</t>
  </si>
  <si>
    <t>直近の仕入伝票分が残っていると仮定。</t>
  </si>
  <si>
    <t>先入先出原価算出イメージ</t>
  </si>
  <si>
    <t>②売上原価</t>
  </si>
  <si>
    <t>=①在庫金額-③在庫金額</t>
  </si>
  <si>
    <t>①12/4売上日時点の在庫</t>
  </si>
  <si>
    <t>②12/4売上伝票</t>
  </si>
  <si>
    <t>③12/4売上後の在庫</t>
  </si>
  <si>
    <t>個</t>
  </si>
  <si>
    <t>先入先出原価計算 ①</t>
  </si>
  <si>
    <t>先入先出原価計算 ②</t>
  </si>
  <si>
    <t>先入先出原価計算 ③</t>
  </si>
  <si>
    <t>先入先出原価計算 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</si>
</sst>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HGｺﾞｼｯｸM"/>
      <family val="3"/>
    </font>
    <font>
      <sz val="6"/>
      <name val="ＭＳ Ｐゴシック"/>
      <family val="3"/>
    </font>
    <font>
      <sz val="10"/>
      <name val="Helv"/>
      <family val="2"/>
    </font>
    <font>
      <sz val="6"/>
      <name val="HGｺﾞｼｯｸM"/>
      <family val="3"/>
    </font>
    <font>
      <sz val="10"/>
      <color indexed="12"/>
      <name val="ＭＳ Ｐゴシック"/>
      <family val="3"/>
    </font>
    <font>
      <b/>
      <sz val="12"/>
      <name val="ＭＳ Ｐゴシック"/>
      <family val="3"/>
    </font>
    <font>
      <b/>
      <sz val="12"/>
      <color indexed="8"/>
      <name val="ＭＳ Ｐゴシック"/>
      <family val="3"/>
    </font>
    <font>
      <sz val="10"/>
      <color indexed="8"/>
      <name val="ＭＳ Ｐゴシック"/>
      <family val="3"/>
    </font>
    <font>
      <sz val="9"/>
      <color indexed="8"/>
      <name val="ＭＳ Ｐゴシック"/>
      <family val="3"/>
    </font>
    <font>
      <sz val="11"/>
      <color indexed="10"/>
      <name val="ＭＳ Ｐゴシック"/>
      <family val="3"/>
    </font>
    <font>
      <b/>
      <sz val="18"/>
      <color indexed="56"/>
      <name val="HGｺﾞｼｯｸM"/>
      <family val="3"/>
    </font>
    <font>
      <b/>
      <sz val="15"/>
      <color indexed="56"/>
      <name val="HGｺﾞｼｯｸM"/>
      <family val="3"/>
    </font>
    <font>
      <b/>
      <sz val="13"/>
      <color indexed="56"/>
      <name val="HGｺﾞｼｯｸM"/>
      <family val="3"/>
    </font>
    <font>
      <b/>
      <sz val="11"/>
      <color indexed="56"/>
      <name val="HGｺﾞｼｯｸM"/>
      <family val="3"/>
    </font>
    <font>
      <sz val="11"/>
      <color indexed="17"/>
      <name val="HGｺﾞｼｯｸM"/>
      <family val="3"/>
    </font>
    <font>
      <sz val="11"/>
      <color indexed="20"/>
      <name val="HGｺﾞｼｯｸM"/>
      <family val="3"/>
    </font>
    <font>
      <sz val="11"/>
      <color indexed="60"/>
      <name val="HGｺﾞｼｯｸM"/>
      <family val="3"/>
    </font>
    <font>
      <sz val="11"/>
      <color indexed="62"/>
      <name val="HGｺﾞｼｯｸM"/>
      <family val="3"/>
    </font>
    <font>
      <b/>
      <sz val="11"/>
      <color indexed="63"/>
      <name val="HGｺﾞｼｯｸM"/>
      <family val="3"/>
    </font>
    <font>
      <b/>
      <sz val="11"/>
      <color indexed="52"/>
      <name val="HGｺﾞｼｯｸM"/>
      <family val="3"/>
    </font>
    <font>
      <sz val="11"/>
      <color indexed="52"/>
      <name val="HGｺﾞｼｯｸM"/>
      <family val="3"/>
    </font>
    <font>
      <b/>
      <sz val="11"/>
      <color indexed="9"/>
      <name val="HGｺﾞｼｯｸM"/>
      <family val="3"/>
    </font>
    <font>
      <sz val="11"/>
      <color indexed="10"/>
      <name val="HGｺﾞｼｯｸM"/>
      <family val="3"/>
    </font>
    <font>
      <i/>
      <sz val="11"/>
      <color indexed="23"/>
      <name val="HGｺﾞｼｯｸM"/>
      <family val="3"/>
    </font>
    <font>
      <b/>
      <sz val="11"/>
      <color indexed="8"/>
      <name val="HGｺﾞｼｯｸM"/>
      <family val="3"/>
    </font>
    <font>
      <sz val="11"/>
      <color indexed="9"/>
      <name val="HGｺﾞｼｯｸM"/>
      <family val="3"/>
    </font>
    <font>
      <sz val="11"/>
      <color indexed="8"/>
      <name val="Trebuchet MS"/>
      <family val="2"/>
    </font>
    <font>
      <sz val="11"/>
      <color indexed="10"/>
      <name val="Trebuchet MS"/>
      <family val="2"/>
    </font>
    <font>
      <sz val="11"/>
      <color theme="1"/>
      <name val="Trebuchet MS"/>
      <family val="3"/>
    </font>
    <font>
      <sz val="11"/>
      <color theme="0"/>
      <name val="Trebuchet MS"/>
      <family val="3"/>
    </font>
    <font>
      <b/>
      <sz val="18"/>
      <color theme="3"/>
      <name val="Trebuchet MS"/>
      <family val="3"/>
    </font>
    <font>
      <b/>
      <sz val="11"/>
      <color theme="0"/>
      <name val="Trebuchet MS"/>
      <family val="3"/>
    </font>
    <font>
      <sz val="11"/>
      <color rgb="FF9C6500"/>
      <name val="Trebuchet MS"/>
      <family val="3"/>
    </font>
    <font>
      <sz val="11"/>
      <color rgb="FFFA7D00"/>
      <name val="Trebuchet MS"/>
      <family val="3"/>
    </font>
    <font>
      <sz val="11"/>
      <color rgb="FF9C0006"/>
      <name val="Trebuchet MS"/>
      <family val="3"/>
    </font>
    <font>
      <b/>
      <sz val="11"/>
      <color rgb="FFFA7D00"/>
      <name val="Trebuchet MS"/>
      <family val="3"/>
    </font>
    <font>
      <sz val="11"/>
      <color rgb="FFFF0000"/>
      <name val="Trebuchet MS"/>
      <family val="3"/>
    </font>
    <font>
      <b/>
      <sz val="15"/>
      <color theme="3"/>
      <name val="Trebuchet MS"/>
      <family val="3"/>
    </font>
    <font>
      <b/>
      <sz val="13"/>
      <color theme="3"/>
      <name val="Trebuchet MS"/>
      <family val="3"/>
    </font>
    <font>
      <b/>
      <sz val="11"/>
      <color theme="3"/>
      <name val="Trebuchet MS"/>
      <family val="3"/>
    </font>
    <font>
      <b/>
      <sz val="11"/>
      <color theme="1"/>
      <name val="Trebuchet MS"/>
      <family val="3"/>
    </font>
    <font>
      <b/>
      <sz val="11"/>
      <color rgb="FF3F3F3F"/>
      <name val="Trebuchet MS"/>
      <family val="3"/>
    </font>
    <font>
      <i/>
      <sz val="11"/>
      <color rgb="FF7F7F7F"/>
      <name val="Trebuchet MS"/>
      <family val="3"/>
    </font>
    <font>
      <sz val="11"/>
      <color rgb="FF3F3F76"/>
      <name val="Trebuchet MS"/>
      <family val="3"/>
    </font>
    <font>
      <sz val="11"/>
      <color rgb="FF006100"/>
      <name val="Trebuchet MS"/>
      <family val="3"/>
    </font>
    <font>
      <b/>
      <sz val="12"/>
      <color theme="1"/>
      <name val="ＭＳ Ｐゴシック"/>
      <family val="3"/>
    </font>
    <font>
      <sz val="10"/>
      <color theme="1"/>
      <name val="ＭＳ Ｐゴシック"/>
      <family val="3"/>
    </font>
    <font>
      <sz val="9"/>
      <color theme="1"/>
      <name val="ＭＳ Ｐゴシック"/>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right/>
      <top style="medium"/>
      <bottom/>
    </border>
    <border>
      <left/>
      <right/>
      <top/>
      <bottom style="medium"/>
    </border>
    <border>
      <left style="thin"/>
      <right/>
      <top/>
      <bottom style="medium"/>
    </border>
    <border>
      <left/>
      <right style="thin"/>
      <top/>
      <bottom style="medium"/>
    </border>
    <border>
      <left style="medium"/>
      <right style="thin"/>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border>
    <border>
      <left/>
      <right style="medium"/>
      <top/>
      <bottom style="medium"/>
    </border>
    <border>
      <left style="medium"/>
      <right style="thin"/>
      <top style="medium"/>
      <bottom/>
    </border>
    <border>
      <left style="medium"/>
      <right style="thin"/>
      <top/>
      <bottom/>
    </border>
    <border>
      <left style="medium"/>
      <right style="thin"/>
      <top/>
      <bottom style="medium"/>
    </border>
    <border>
      <left/>
      <right style="medium"/>
      <top/>
      <bottom/>
    </border>
  </borders>
  <cellStyleXfs count="9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 fillId="0" borderId="0">
      <alignment/>
      <protection/>
    </xf>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67">
    <xf numFmtId="0" fontId="0" fillId="0" borderId="0" xfId="0" applyAlignment="1">
      <alignment/>
    </xf>
    <xf numFmtId="0" fontId="46" fillId="0" borderId="0" xfId="79" applyFont="1">
      <alignment vertical="center"/>
      <protection/>
    </xf>
    <xf numFmtId="0" fontId="47" fillId="0" borderId="0" xfId="79" applyFont="1">
      <alignment vertical="center"/>
      <protection/>
    </xf>
    <xf numFmtId="0" fontId="47" fillId="0" borderId="0" xfId="79" applyFont="1" applyAlignment="1">
      <alignment horizontal="left" vertical="center"/>
      <protection/>
    </xf>
    <xf numFmtId="6" fontId="47" fillId="0" borderId="0" xfId="62" applyFont="1" applyAlignment="1">
      <alignment vertical="center"/>
    </xf>
    <xf numFmtId="0" fontId="47" fillId="33" borderId="10" xfId="79" applyFont="1" applyFill="1" applyBorder="1" applyAlignment="1">
      <alignment horizontal="center" vertical="center"/>
      <protection/>
    </xf>
    <xf numFmtId="6" fontId="47" fillId="33" borderId="10" xfId="62" applyFont="1" applyFill="1" applyBorder="1" applyAlignment="1">
      <alignment horizontal="center" vertical="center"/>
    </xf>
    <xf numFmtId="0" fontId="47" fillId="2" borderId="10" xfId="79" applyFont="1" applyFill="1" applyBorder="1">
      <alignment vertical="center"/>
      <protection/>
    </xf>
    <xf numFmtId="56" fontId="47" fillId="2" borderId="11" xfId="79" applyNumberFormat="1" applyFont="1" applyFill="1" applyBorder="1">
      <alignment vertical="center"/>
      <protection/>
    </xf>
    <xf numFmtId="56" fontId="47" fillId="2" borderId="12" xfId="79" applyNumberFormat="1" applyFont="1" applyFill="1" applyBorder="1">
      <alignment vertical="center"/>
      <protection/>
    </xf>
    <xf numFmtId="0" fontId="47" fillId="2" borderId="11" xfId="79" applyFont="1" applyFill="1" applyBorder="1">
      <alignment vertical="center"/>
      <protection/>
    </xf>
    <xf numFmtId="0" fontId="47" fillId="2" borderId="12" xfId="79" applyFont="1" applyFill="1" applyBorder="1" applyAlignment="1">
      <alignment horizontal="left" vertical="center"/>
      <protection/>
    </xf>
    <xf numFmtId="0" fontId="47" fillId="2" borderId="12" xfId="79" applyFont="1" applyFill="1" applyBorder="1">
      <alignment vertical="center"/>
      <protection/>
    </xf>
    <xf numFmtId="6" fontId="47" fillId="2" borderId="10" xfId="62" applyFont="1" applyFill="1" applyBorder="1" applyAlignment="1">
      <alignment vertical="center"/>
    </xf>
    <xf numFmtId="0" fontId="47" fillId="0" borderId="10" xfId="79" applyFont="1" applyBorder="1">
      <alignment vertical="center"/>
      <protection/>
    </xf>
    <xf numFmtId="0" fontId="47" fillId="0" borderId="11" xfId="79" applyFont="1" applyBorder="1">
      <alignment vertical="center"/>
      <protection/>
    </xf>
    <xf numFmtId="0" fontId="47" fillId="0" borderId="12" xfId="79" applyFont="1" applyBorder="1">
      <alignment vertical="center"/>
      <protection/>
    </xf>
    <xf numFmtId="0" fontId="47" fillId="0" borderId="12" xfId="79" applyFont="1" applyBorder="1" applyAlignment="1">
      <alignment horizontal="left" vertical="center"/>
      <protection/>
    </xf>
    <xf numFmtId="6" fontId="47" fillId="0" borderId="10" xfId="62" applyFont="1" applyBorder="1" applyAlignment="1">
      <alignment vertical="center"/>
    </xf>
    <xf numFmtId="0" fontId="47" fillId="19" borderId="10" xfId="79" applyFont="1" applyFill="1" applyBorder="1">
      <alignment vertical="center"/>
      <protection/>
    </xf>
    <xf numFmtId="56" fontId="47" fillId="19" borderId="11" xfId="79" applyNumberFormat="1" applyFont="1" applyFill="1" applyBorder="1">
      <alignment vertical="center"/>
      <protection/>
    </xf>
    <xf numFmtId="0" fontId="47" fillId="19" borderId="12" xfId="79" applyFont="1" applyFill="1" applyBorder="1">
      <alignment vertical="center"/>
      <protection/>
    </xf>
    <xf numFmtId="0" fontId="47" fillId="19" borderId="11" xfId="79" applyFont="1" applyFill="1" applyBorder="1">
      <alignment vertical="center"/>
      <protection/>
    </xf>
    <xf numFmtId="0" fontId="47" fillId="19" borderId="12" xfId="79" applyFont="1" applyFill="1" applyBorder="1" applyAlignment="1">
      <alignment horizontal="left" vertical="center"/>
      <protection/>
    </xf>
    <xf numFmtId="6" fontId="47" fillId="19" borderId="10" xfId="62" applyFont="1" applyFill="1" applyBorder="1" applyAlignment="1">
      <alignment vertical="center"/>
    </xf>
    <xf numFmtId="0" fontId="47" fillId="0" borderId="13" xfId="79" applyFont="1" applyBorder="1">
      <alignment vertical="center"/>
      <protection/>
    </xf>
    <xf numFmtId="56" fontId="47" fillId="0" borderId="0" xfId="79" applyNumberFormat="1" applyFont="1">
      <alignment vertical="center"/>
      <protection/>
    </xf>
    <xf numFmtId="38" fontId="47" fillId="0" borderId="0" xfId="79" applyNumberFormat="1" applyFont="1">
      <alignment vertical="center"/>
      <protection/>
    </xf>
    <xf numFmtId="0" fontId="47" fillId="34" borderId="10" xfId="79" applyFont="1" applyFill="1" applyBorder="1">
      <alignment vertical="center"/>
      <protection/>
    </xf>
    <xf numFmtId="56" fontId="47" fillId="34" borderId="11" xfId="79" applyNumberFormat="1" applyFont="1" applyFill="1" applyBorder="1">
      <alignment vertical="center"/>
      <protection/>
    </xf>
    <xf numFmtId="0" fontId="47" fillId="34" borderId="12" xfId="79" applyFont="1" applyFill="1" applyBorder="1">
      <alignment vertical="center"/>
      <protection/>
    </xf>
    <xf numFmtId="0" fontId="47" fillId="34" borderId="11" xfId="79" applyFont="1" applyFill="1" applyBorder="1">
      <alignment vertical="center"/>
      <protection/>
    </xf>
    <xf numFmtId="0" fontId="47" fillId="34" borderId="12" xfId="79" applyFont="1" applyFill="1" applyBorder="1" applyAlignment="1">
      <alignment horizontal="left" vertical="center"/>
      <protection/>
    </xf>
    <xf numFmtId="6" fontId="47" fillId="34" borderId="10" xfId="62" applyFont="1" applyFill="1" applyBorder="1" applyAlignment="1">
      <alignment vertical="center"/>
    </xf>
    <xf numFmtId="6" fontId="47" fillId="0" borderId="0" xfId="79" applyNumberFormat="1" applyFont="1">
      <alignment vertical="center"/>
      <protection/>
    </xf>
    <xf numFmtId="0" fontId="47" fillId="0" borderId="14" xfId="79" applyFont="1" applyBorder="1">
      <alignment vertical="center"/>
      <protection/>
    </xf>
    <xf numFmtId="0" fontId="47" fillId="0" borderId="15" xfId="79" applyFont="1" applyBorder="1">
      <alignment vertical="center"/>
      <protection/>
    </xf>
    <xf numFmtId="0" fontId="47" fillId="0" borderId="16" xfId="79" applyFont="1" applyBorder="1">
      <alignment vertical="center"/>
      <protection/>
    </xf>
    <xf numFmtId="0" fontId="47" fillId="0" borderId="17" xfId="79" applyFont="1" applyBorder="1">
      <alignment vertical="center"/>
      <protection/>
    </xf>
    <xf numFmtId="6" fontId="47" fillId="0" borderId="13" xfId="79" applyNumberFormat="1" applyFont="1" applyBorder="1">
      <alignment vertical="center"/>
      <protection/>
    </xf>
    <xf numFmtId="56" fontId="47" fillId="0" borderId="13" xfId="79" applyNumberFormat="1" applyFont="1" applyBorder="1">
      <alignment vertical="center"/>
      <protection/>
    </xf>
    <xf numFmtId="6" fontId="47" fillId="0" borderId="0" xfId="79" applyNumberFormat="1" applyFont="1" applyBorder="1">
      <alignment vertical="center"/>
      <protection/>
    </xf>
    <xf numFmtId="0" fontId="48" fillId="34" borderId="10" xfId="79" applyFont="1" applyFill="1" applyBorder="1">
      <alignment vertical="center"/>
      <protection/>
    </xf>
    <xf numFmtId="0" fontId="0" fillId="35" borderId="0" xfId="0" applyFill="1" applyAlignment="1">
      <alignment/>
    </xf>
    <xf numFmtId="0" fontId="0" fillId="35" borderId="18" xfId="0" applyFill="1" applyBorder="1" applyAlignment="1">
      <alignment horizontal="center"/>
    </xf>
    <xf numFmtId="0" fontId="0" fillId="35" borderId="19" xfId="0" applyFill="1" applyBorder="1" applyAlignment="1">
      <alignment horizontal="center"/>
    </xf>
    <xf numFmtId="0" fontId="0" fillId="35" borderId="10" xfId="0" applyFill="1" applyBorder="1" applyAlignment="1">
      <alignment horizontal="center"/>
    </xf>
    <xf numFmtId="0" fontId="0" fillId="35" borderId="0" xfId="0" applyFill="1" applyAlignment="1">
      <alignment horizontal="right"/>
    </xf>
    <xf numFmtId="0" fontId="6" fillId="35" borderId="0" xfId="0" applyFont="1" applyFill="1" applyAlignment="1">
      <alignment/>
    </xf>
    <xf numFmtId="0" fontId="49" fillId="35" borderId="0" xfId="0" applyFont="1" applyFill="1" applyAlignment="1">
      <alignment/>
    </xf>
    <xf numFmtId="0" fontId="49" fillId="35" borderId="0" xfId="0" applyFont="1" applyFill="1" applyAlignment="1" quotePrefix="1">
      <alignment/>
    </xf>
    <xf numFmtId="0" fontId="47" fillId="33" borderId="11" xfId="79" applyFont="1" applyFill="1" applyBorder="1" applyAlignment="1">
      <alignment horizontal="center" vertical="center"/>
      <protection/>
    </xf>
    <xf numFmtId="0" fontId="47" fillId="33" borderId="12" xfId="79" applyFont="1" applyFill="1" applyBorder="1" applyAlignment="1">
      <alignment horizontal="center" vertical="center"/>
      <protection/>
    </xf>
    <xf numFmtId="0" fontId="47" fillId="33" borderId="11" xfId="79" applyFont="1" applyFill="1" applyBorder="1" applyAlignment="1">
      <alignment horizontal="center" vertical="center" wrapText="1"/>
      <protection/>
    </xf>
    <xf numFmtId="0" fontId="47" fillId="0" borderId="20" xfId="79" applyFont="1" applyBorder="1" applyAlignment="1">
      <alignment horizontal="center" vertical="center"/>
      <protection/>
    </xf>
    <xf numFmtId="0" fontId="0" fillId="0" borderId="21" xfId="0" applyBorder="1" applyAlignment="1">
      <alignment horizontal="center" vertical="center"/>
    </xf>
    <xf numFmtId="0" fontId="0" fillId="0" borderId="22" xfId="0" applyBorder="1" applyAlignment="1">
      <alignment horizontal="center" vertical="center"/>
    </xf>
    <xf numFmtId="38" fontId="0" fillId="35" borderId="10" xfId="49" applyFont="1" applyFill="1" applyBorder="1" applyAlignment="1" quotePrefix="1">
      <alignment horizontal="center" vertical="center"/>
    </xf>
    <xf numFmtId="38" fontId="0" fillId="35" borderId="10" xfId="49" applyFont="1" applyFill="1" applyBorder="1" applyAlignment="1">
      <alignment horizontal="center" vertical="center"/>
    </xf>
    <xf numFmtId="0" fontId="0" fillId="35" borderId="10" xfId="0" applyFill="1" applyBorder="1" applyAlignment="1" quotePrefix="1">
      <alignment horizontal="center" vertical="center"/>
    </xf>
    <xf numFmtId="0" fontId="0" fillId="35" borderId="10" xfId="0" applyFill="1" applyBorder="1" applyAlignment="1">
      <alignment horizontal="center" vertical="center"/>
    </xf>
    <xf numFmtId="38" fontId="0" fillId="35" borderId="23" xfId="49" applyFont="1" applyFill="1" applyBorder="1" applyAlignment="1">
      <alignment horizontal="center" vertical="center"/>
    </xf>
    <xf numFmtId="38" fontId="0" fillId="35" borderId="24" xfId="49" applyFont="1" applyFill="1" applyBorder="1" applyAlignment="1">
      <alignment vertical="center"/>
    </xf>
    <xf numFmtId="0" fontId="0" fillId="35" borderId="25" xfId="0" applyFill="1" applyBorder="1" applyAlignment="1">
      <alignment horizontal="center" vertical="center"/>
    </xf>
    <xf numFmtId="0" fontId="0" fillId="35" borderId="26" xfId="0" applyFill="1" applyBorder="1" applyAlignment="1">
      <alignment vertical="center"/>
    </xf>
    <xf numFmtId="0" fontId="0" fillId="35" borderId="27" xfId="0" applyFill="1" applyBorder="1" applyAlignment="1">
      <alignment vertical="center"/>
    </xf>
    <xf numFmtId="38" fontId="0" fillId="35" borderId="28" xfId="49" applyFont="1" applyFill="1" applyBorder="1" applyAlignment="1">
      <alignment vertical="center"/>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10" xfId="64"/>
    <cellStyle name="標準 11" xfId="65"/>
    <cellStyle name="標準 11 2" xfId="66"/>
    <cellStyle name="標準 11 3" xfId="67"/>
    <cellStyle name="標準 11 4" xfId="68"/>
    <cellStyle name="標準 11 4 2" xfId="69"/>
    <cellStyle name="標準 11 4 2 2" xfId="70"/>
    <cellStyle name="標準 11 5" xfId="71"/>
    <cellStyle name="標準 11 5 2" xfId="72"/>
    <cellStyle name="標準 11 6" xfId="73"/>
    <cellStyle name="標準 11 7" xfId="74"/>
    <cellStyle name="標準 12" xfId="75"/>
    <cellStyle name="標準 13" xfId="76"/>
    <cellStyle name="標準 14" xfId="77"/>
    <cellStyle name="標準 15" xfId="78"/>
    <cellStyle name="標準 16" xfId="79"/>
    <cellStyle name="標準 17" xfId="80"/>
    <cellStyle name="標準 2" xfId="81"/>
    <cellStyle name="標準 2 2" xfId="82"/>
    <cellStyle name="標準 3" xfId="83"/>
    <cellStyle name="標準 4" xfId="84"/>
    <cellStyle name="標準 5" xfId="85"/>
    <cellStyle name="標準 6" xfId="86"/>
    <cellStyle name="標準 7" xfId="87"/>
    <cellStyle name="標準 8" xfId="88"/>
    <cellStyle name="標準 9" xfId="89"/>
    <cellStyle name="良い"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14</xdr:row>
      <xdr:rowOff>180975</xdr:rowOff>
    </xdr:from>
    <xdr:to>
      <xdr:col>26</xdr:col>
      <xdr:colOff>419100</xdr:colOff>
      <xdr:row>16</xdr:row>
      <xdr:rowOff>133350</xdr:rowOff>
    </xdr:to>
    <xdr:sp>
      <xdr:nvSpPr>
        <xdr:cNvPr id="1" name="下矢印 4"/>
        <xdr:cNvSpPr>
          <a:spLocks/>
        </xdr:cNvSpPr>
      </xdr:nvSpPr>
      <xdr:spPr>
        <a:xfrm>
          <a:off x="12077700" y="4076700"/>
          <a:ext cx="228600" cy="447675"/>
        </a:xfrm>
        <a:prstGeom prst="downArrow">
          <a:avLst>
            <a:gd name="adj" fmla="val 23912"/>
          </a:avLst>
        </a:prstGeom>
        <a:solidFill>
          <a:srgbClr val="4F81BD"/>
        </a:solidFill>
        <a:ln w="15875" cmpd="sng">
          <a:solidFill>
            <a:srgbClr val="1D3C6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17</xdr:row>
      <xdr:rowOff>57150</xdr:rowOff>
    </xdr:from>
    <xdr:to>
      <xdr:col>27</xdr:col>
      <xdr:colOff>57150</xdr:colOff>
      <xdr:row>20</xdr:row>
      <xdr:rowOff>76200</xdr:rowOff>
    </xdr:to>
    <xdr:sp>
      <xdr:nvSpPr>
        <xdr:cNvPr id="2" name="フローチャート : 書類 5"/>
        <xdr:cNvSpPr>
          <a:spLocks/>
        </xdr:cNvSpPr>
      </xdr:nvSpPr>
      <xdr:spPr>
        <a:xfrm>
          <a:off x="11630025" y="4695825"/>
          <a:ext cx="914400" cy="762000"/>
        </a:xfrm>
        <a:prstGeom prst="flowChartDocumen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在庫</a:t>
          </a:r>
          <a:r>
            <a:rPr lang="en-US" cap="none" sz="1100" b="0" i="0" u="none" baseline="0">
              <a:solidFill>
                <a:srgbClr val="000000"/>
              </a:solidFill>
            </a:rPr>
            <a:t>
</a:t>
          </a:r>
          <a:r>
            <a:rPr lang="en-US" cap="none" sz="1100" b="0" i="0" u="none" baseline="0">
              <a:solidFill>
                <a:srgbClr val="000000"/>
              </a:solidFill>
            </a:rPr>
            <a:t>一覧表</a:t>
          </a:r>
        </a:p>
      </xdr:txBody>
    </xdr:sp>
    <xdr:clientData/>
  </xdr:twoCellAnchor>
  <xdr:twoCellAnchor>
    <xdr:from>
      <xdr:col>14</xdr:col>
      <xdr:colOff>609600</xdr:colOff>
      <xdr:row>0</xdr:row>
      <xdr:rowOff>95250</xdr:rowOff>
    </xdr:from>
    <xdr:to>
      <xdr:col>29</xdr:col>
      <xdr:colOff>57150</xdr:colOff>
      <xdr:row>4</xdr:row>
      <xdr:rowOff>28575</xdr:rowOff>
    </xdr:to>
    <xdr:sp>
      <xdr:nvSpPr>
        <xdr:cNvPr id="3" name="テキスト ボックス 6"/>
        <xdr:cNvSpPr txBox="1">
          <a:spLocks noChangeArrowheads="1"/>
        </xdr:cNvSpPr>
      </xdr:nvSpPr>
      <xdr:spPr>
        <a:xfrm>
          <a:off x="6743700" y="95250"/>
          <a:ext cx="6648450" cy="1352550"/>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HGｺﾞｼｯｸM"/>
              <a:ea typeface="HGｺﾞｼｯｸM"/>
              <a:cs typeface="HGｺﾞｼｯｸM"/>
            </a:rPr>
            <a:t>先入先出法：</a:t>
          </a:r>
          <a:r>
            <a:rPr lang="en-US" cap="none" sz="1100" b="0" i="0" u="none" baseline="0">
              <a:solidFill>
                <a:srgbClr val="000000"/>
              </a:solidFill>
              <a:latin typeface="Trebuchet MS"/>
              <a:ea typeface="Trebuchet MS"/>
              <a:cs typeface="Trebuchet MS"/>
            </a:rPr>
            <a:t>(</a:t>
          </a:r>
          <a:r>
            <a:rPr lang="en-US" cap="none" sz="1100" b="0" i="0" u="none" baseline="0">
              <a:solidFill>
                <a:srgbClr val="000000"/>
              </a:solidFill>
              <a:latin typeface="HGｺﾞｼｯｸM"/>
              <a:ea typeface="HGｺﾞｼｯｸM"/>
              <a:cs typeface="HGｺﾞｼｯｸM"/>
            </a:rPr>
            <a:t>逆発想で</a:t>
          </a:r>
          <a:r>
            <a:rPr lang="en-US" cap="none" sz="1100" b="0" i="0" u="none" baseline="0">
              <a:solidFill>
                <a:srgbClr val="000000"/>
              </a:solidFill>
              <a:latin typeface="Trebuchet MS"/>
              <a:ea typeface="Trebuchet MS"/>
              <a:cs typeface="Trebuchet MS"/>
            </a:rPr>
            <a:t>)</a:t>
          </a:r>
          <a:r>
            <a:rPr lang="en-US" cap="none" sz="1100" b="0" i="0" u="none" baseline="0">
              <a:solidFill>
                <a:srgbClr val="000000"/>
              </a:solidFill>
              <a:latin typeface="HGｺﾞｼｯｸM"/>
              <a:ea typeface="HGｺﾞｼｯｸM"/>
              <a:cs typeface="HGｺﾞｼｯｸM"/>
            </a:rPr>
            <a:t>ファイル追加せずシンプルなシステムにする。</a:t>
          </a:r>
          <a:r>
            <a:rPr lang="en-US" cap="none" sz="1100" b="0" i="0" u="none" baseline="0">
              <a:solidFill>
                <a:srgbClr val="000000"/>
              </a:solidFill>
              <a:latin typeface="Trebuchet MS"/>
              <a:ea typeface="Trebuchet MS"/>
              <a:cs typeface="Trebuchet MS"/>
            </a:rPr>
            <a:t>
</a:t>
          </a:r>
          <a:r>
            <a:rPr lang="en-US" cap="none" sz="1100" b="0" i="0" u="none" baseline="0">
              <a:solidFill>
                <a:srgbClr val="000000"/>
              </a:solidFill>
              <a:latin typeface="HGｺﾞｼｯｸM"/>
              <a:ea typeface="HGｺﾞｼｯｸM"/>
              <a:cs typeface="HGｺﾞｼｯｸM"/>
            </a:rPr>
            <a:t>　　</a:t>
          </a:r>
          <a:r>
            <a:rPr lang="en-US" cap="none" sz="1100" b="0" i="0" u="none" baseline="0">
              <a:solidFill>
                <a:srgbClr val="FF0000"/>
              </a:solidFill>
              <a:latin typeface="Trebuchet MS"/>
              <a:ea typeface="Trebuchet MS"/>
              <a:cs typeface="Trebuchet MS"/>
            </a:rPr>
            <a:t>※</a:t>
          </a:r>
          <a:r>
            <a:rPr lang="en-US" cap="none" sz="1100" b="0" i="0" u="none" baseline="0">
              <a:solidFill>
                <a:srgbClr val="FF0000"/>
              </a:solidFill>
              <a:latin typeface="HGｺﾞｼｯｸM"/>
              <a:ea typeface="HGｺﾞｼｯｸM"/>
              <a:cs typeface="HGｺﾞｼｯｸM"/>
            </a:rPr>
            <a:t>先の仕入分から出庫するので後に残るのは直近仕入分である。</a:t>
          </a:r>
          <a:r>
            <a:rPr lang="en-US" cap="none" sz="1100" b="0" i="0" u="none" baseline="0">
              <a:solidFill>
                <a:srgbClr val="FF0000"/>
              </a:solidFill>
              <a:latin typeface="Trebuchet MS"/>
              <a:ea typeface="Trebuchet MS"/>
              <a:cs typeface="Trebuchet MS"/>
            </a:rPr>
            <a:t>
</a:t>
          </a:r>
          <a:r>
            <a:rPr lang="en-US" cap="none" sz="1100" b="0" i="0" u="none" baseline="0">
              <a:solidFill>
                <a:srgbClr val="000000"/>
              </a:solidFill>
              <a:latin typeface="HGｺﾞｼｯｸM"/>
              <a:ea typeface="HGｺﾞｼｯｸM"/>
              <a:cs typeface="HGｺﾞｼｯｸM"/>
            </a:rPr>
            <a:t>　</a:t>
          </a:r>
          <a:r>
            <a:rPr lang="en-US" cap="none" sz="1100" b="0" i="0" u="none" baseline="0">
              <a:solidFill>
                <a:srgbClr val="000000"/>
              </a:solidFill>
              <a:latin typeface="Trebuchet MS"/>
              <a:ea typeface="Trebuchet MS"/>
              <a:cs typeface="Trebuchet MS"/>
            </a:rPr>
            <a:t>1.</a:t>
          </a:r>
          <a:r>
            <a:rPr lang="en-US" cap="none" sz="1100" b="0" i="0" u="none" baseline="0">
              <a:solidFill>
                <a:srgbClr val="000000"/>
              </a:solidFill>
              <a:latin typeface="HGｺﾞｼｯｸM"/>
              <a:ea typeface="HGｺﾞｼｯｸM"/>
              <a:cs typeface="HGｺﾞｼｯｸM"/>
            </a:rPr>
            <a:t>売上日未満の仕入データから売上日在庫数に達する迄の</a:t>
          </a:r>
          <a:r>
            <a:rPr lang="en-US" cap="none" sz="1100" b="0" i="0" u="none" baseline="0">
              <a:solidFill>
                <a:srgbClr val="000000"/>
              </a:solidFill>
              <a:latin typeface="Trebuchet MS"/>
              <a:ea typeface="Trebuchet MS"/>
              <a:cs typeface="Trebuchet MS"/>
            </a:rPr>
            <a:t>Σ</a:t>
          </a:r>
          <a:r>
            <a:rPr lang="en-US" cap="none" sz="1100" b="0" i="0" u="none" baseline="0">
              <a:solidFill>
                <a:srgbClr val="000000"/>
              </a:solidFill>
              <a:latin typeface="HGｺﾞｼｯｸM"/>
              <a:ea typeface="HGｺﾞｼｯｸM"/>
              <a:cs typeface="HGｺﾞｼｯｸM"/>
            </a:rPr>
            <a:t>仕入数量で仕入金額積算する。</a:t>
          </a:r>
          <a:r>
            <a:rPr lang="en-US" cap="none" sz="1100" b="0" i="0" u="none" baseline="0">
              <a:solidFill>
                <a:srgbClr val="000000"/>
              </a:solidFill>
              <a:latin typeface="Trebuchet MS"/>
              <a:ea typeface="Trebuchet MS"/>
              <a:cs typeface="Trebuchet MS"/>
            </a:rPr>
            <a:t>
</a:t>
          </a:r>
          <a:r>
            <a:rPr lang="en-US" cap="none" sz="1100" b="0" i="0" u="none" baseline="0">
              <a:solidFill>
                <a:srgbClr val="000000"/>
              </a:solidFill>
              <a:latin typeface="HGｺﾞｼｯｸM"/>
              <a:ea typeface="HGｺﾞｼｯｸM"/>
              <a:cs typeface="HGｺﾞｼｯｸM"/>
            </a:rPr>
            <a:t>　</a:t>
          </a:r>
          <a:r>
            <a:rPr lang="en-US" cap="none" sz="1100" b="0" i="0" u="none" baseline="0">
              <a:solidFill>
                <a:srgbClr val="000000"/>
              </a:solidFill>
              <a:latin typeface="Trebuchet MS"/>
              <a:ea typeface="Trebuchet MS"/>
              <a:cs typeface="Trebuchet MS"/>
            </a:rPr>
            <a:t>2.</a:t>
          </a:r>
          <a:r>
            <a:rPr lang="en-US" cap="none" sz="1100" b="0" i="0" u="none" baseline="0">
              <a:solidFill>
                <a:srgbClr val="000000"/>
              </a:solidFill>
              <a:latin typeface="HGｺﾞｼｯｸM"/>
              <a:ea typeface="HGｺﾞｼｯｸM"/>
              <a:cs typeface="HGｺﾞｼｯｸM"/>
            </a:rPr>
            <a:t>直前在庫金額－上記先入先出計算した在庫金額＝売上原価とする。</a:t>
          </a:r>
          <a:r>
            <a:rPr lang="en-US" cap="none" sz="1100" b="0" i="0" u="none" baseline="0">
              <a:solidFill>
                <a:srgbClr val="000000"/>
              </a:solidFill>
              <a:latin typeface="Trebuchet MS"/>
              <a:ea typeface="Trebuchet MS"/>
              <a:cs typeface="Trebuchet MS"/>
            </a:rPr>
            <a:t>
</a:t>
          </a:r>
          <a:r>
            <a:rPr lang="en-US" cap="none" sz="1100" b="0" i="0" u="none" baseline="0">
              <a:solidFill>
                <a:srgbClr val="000000"/>
              </a:solidFill>
              <a:latin typeface="HGｺﾞｼｯｸM"/>
              <a:ea typeface="HGｺﾞｼｯｸM"/>
              <a:cs typeface="HGｺﾞｼｯｸM"/>
            </a:rPr>
            <a:t>　</a:t>
          </a:r>
          <a:r>
            <a:rPr lang="en-US" cap="none" sz="1100" b="0" i="0" u="none" baseline="0">
              <a:solidFill>
                <a:srgbClr val="000000"/>
              </a:solidFill>
              <a:latin typeface="Trebuchet MS"/>
              <a:ea typeface="Trebuchet MS"/>
              <a:cs typeface="Trebuchet MS"/>
            </a:rPr>
            <a:t>3.</a:t>
          </a:r>
          <a:r>
            <a:rPr lang="en-US" cap="none" sz="1100" b="0" i="0" u="none" baseline="0">
              <a:solidFill>
                <a:srgbClr val="000000"/>
              </a:solidFill>
              <a:latin typeface="HGｺﾞｼｯｸM"/>
              <a:ea typeface="HGｺﾞｼｯｸM"/>
              <a:cs typeface="HGｺﾞｼｯｸM"/>
            </a:rPr>
            <a:t>在庫日以下の仕入データから在庫日在庫数に達する迄の</a:t>
          </a:r>
          <a:r>
            <a:rPr lang="en-US" cap="none" sz="1100" b="0" i="0" u="none" baseline="0">
              <a:solidFill>
                <a:srgbClr val="000000"/>
              </a:solidFill>
              <a:latin typeface="Trebuchet MS"/>
              <a:ea typeface="Trebuchet MS"/>
              <a:cs typeface="Trebuchet MS"/>
            </a:rPr>
            <a:t>Σ</a:t>
          </a:r>
          <a:r>
            <a:rPr lang="en-US" cap="none" sz="1100" b="0" i="0" u="none" baseline="0">
              <a:solidFill>
                <a:srgbClr val="000000"/>
              </a:solidFill>
              <a:latin typeface="HGｺﾞｼｯｸM"/>
              <a:ea typeface="HGｺﾞｼｯｸM"/>
              <a:cs typeface="HGｺﾞｼｯｸM"/>
            </a:rPr>
            <a:t>仕入数量で在庫金額積算する。</a:t>
          </a:r>
        </a:p>
      </xdr:txBody>
    </xdr:sp>
    <xdr:clientData/>
  </xdr:twoCellAnchor>
  <xdr:twoCellAnchor>
    <xdr:from>
      <xdr:col>14</xdr:col>
      <xdr:colOff>533400</xdr:colOff>
      <xdr:row>8</xdr:row>
      <xdr:rowOff>38100</xdr:rowOff>
    </xdr:from>
    <xdr:to>
      <xdr:col>15</xdr:col>
      <xdr:colOff>161925</xdr:colOff>
      <xdr:row>9</xdr:row>
      <xdr:rowOff>142875</xdr:rowOff>
    </xdr:to>
    <xdr:sp>
      <xdr:nvSpPr>
        <xdr:cNvPr id="4" name="右矢印 7"/>
        <xdr:cNvSpPr>
          <a:spLocks/>
        </xdr:cNvSpPr>
      </xdr:nvSpPr>
      <xdr:spPr>
        <a:xfrm>
          <a:off x="6667500" y="2447925"/>
          <a:ext cx="314325" cy="352425"/>
        </a:xfrm>
        <a:prstGeom prst="rightArrow">
          <a:avLst>
            <a:gd name="adj" fmla="val 0"/>
          </a:avLst>
        </a:prstGeom>
        <a:solidFill>
          <a:srgbClr val="4F81BD"/>
        </a:solidFill>
        <a:ln w="15875" cmpd="sng">
          <a:solidFill>
            <a:srgbClr val="1D3C6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542925</xdr:colOff>
      <xdr:row>11</xdr:row>
      <xdr:rowOff>123825</xdr:rowOff>
    </xdr:from>
    <xdr:to>
      <xdr:col>15</xdr:col>
      <xdr:colOff>171450</xdr:colOff>
      <xdr:row>12</xdr:row>
      <xdr:rowOff>219075</xdr:rowOff>
    </xdr:to>
    <xdr:sp>
      <xdr:nvSpPr>
        <xdr:cNvPr id="5" name="右矢印 8"/>
        <xdr:cNvSpPr>
          <a:spLocks/>
        </xdr:cNvSpPr>
      </xdr:nvSpPr>
      <xdr:spPr>
        <a:xfrm>
          <a:off x="6677025" y="3276600"/>
          <a:ext cx="314325" cy="342900"/>
        </a:xfrm>
        <a:prstGeom prst="rightArrow">
          <a:avLst>
            <a:gd name="adj" fmla="val 0"/>
          </a:avLst>
        </a:prstGeom>
        <a:solidFill>
          <a:srgbClr val="4F81BD"/>
        </a:solidFill>
        <a:ln w="15875" cmpd="sng">
          <a:solidFill>
            <a:srgbClr val="1D3C6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17</xdr:row>
      <xdr:rowOff>0</xdr:rowOff>
    </xdr:from>
    <xdr:to>
      <xdr:col>29</xdr:col>
      <xdr:colOff>247650</xdr:colOff>
      <xdr:row>19</xdr:row>
      <xdr:rowOff>142875</xdr:rowOff>
    </xdr:to>
    <xdr:sp>
      <xdr:nvSpPr>
        <xdr:cNvPr id="6" name="フローチャート : 磁気ディスク 11"/>
        <xdr:cNvSpPr>
          <a:spLocks/>
        </xdr:cNvSpPr>
      </xdr:nvSpPr>
      <xdr:spPr>
        <a:xfrm>
          <a:off x="12639675" y="4638675"/>
          <a:ext cx="942975" cy="638175"/>
        </a:xfrm>
        <a:prstGeom prst="flowChartMagneticDisk">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売上ﾃﾞｰﾀ</a:t>
          </a:r>
        </a:p>
      </xdr:txBody>
    </xdr:sp>
    <xdr:clientData/>
  </xdr:twoCellAnchor>
  <xdr:twoCellAnchor>
    <xdr:from>
      <xdr:col>28</xdr:col>
      <xdr:colOff>209550</xdr:colOff>
      <xdr:row>14</xdr:row>
      <xdr:rowOff>161925</xdr:rowOff>
    </xdr:from>
    <xdr:to>
      <xdr:col>28</xdr:col>
      <xdr:colOff>438150</xdr:colOff>
      <xdr:row>16</xdr:row>
      <xdr:rowOff>114300</xdr:rowOff>
    </xdr:to>
    <xdr:sp>
      <xdr:nvSpPr>
        <xdr:cNvPr id="7" name="下矢印 12"/>
        <xdr:cNvSpPr>
          <a:spLocks/>
        </xdr:cNvSpPr>
      </xdr:nvSpPr>
      <xdr:spPr>
        <a:xfrm>
          <a:off x="12858750" y="4057650"/>
          <a:ext cx="228600" cy="447675"/>
        </a:xfrm>
        <a:prstGeom prst="downArrow">
          <a:avLst>
            <a:gd name="adj" fmla="val 23912"/>
          </a:avLst>
        </a:prstGeom>
        <a:solidFill>
          <a:srgbClr val="4F81BD"/>
        </a:solidFill>
        <a:ln w="15875" cmpd="sng">
          <a:solidFill>
            <a:srgbClr val="1D3C6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14</xdr:row>
      <xdr:rowOff>180975</xdr:rowOff>
    </xdr:from>
    <xdr:to>
      <xdr:col>26</xdr:col>
      <xdr:colOff>419100</xdr:colOff>
      <xdr:row>16</xdr:row>
      <xdr:rowOff>133350</xdr:rowOff>
    </xdr:to>
    <xdr:sp>
      <xdr:nvSpPr>
        <xdr:cNvPr id="1" name="下矢印 4"/>
        <xdr:cNvSpPr>
          <a:spLocks/>
        </xdr:cNvSpPr>
      </xdr:nvSpPr>
      <xdr:spPr>
        <a:xfrm>
          <a:off x="12077700" y="4076700"/>
          <a:ext cx="228600" cy="447675"/>
        </a:xfrm>
        <a:prstGeom prst="downArrow">
          <a:avLst>
            <a:gd name="adj" fmla="val 23912"/>
          </a:avLst>
        </a:prstGeom>
        <a:solidFill>
          <a:srgbClr val="4F81BD"/>
        </a:solidFill>
        <a:ln w="15875" cmpd="sng">
          <a:solidFill>
            <a:srgbClr val="1D3C6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17</xdr:row>
      <xdr:rowOff>57150</xdr:rowOff>
    </xdr:from>
    <xdr:to>
      <xdr:col>27</xdr:col>
      <xdr:colOff>57150</xdr:colOff>
      <xdr:row>20</xdr:row>
      <xdr:rowOff>76200</xdr:rowOff>
    </xdr:to>
    <xdr:sp>
      <xdr:nvSpPr>
        <xdr:cNvPr id="2" name="フローチャート : 書類 5"/>
        <xdr:cNvSpPr>
          <a:spLocks/>
        </xdr:cNvSpPr>
      </xdr:nvSpPr>
      <xdr:spPr>
        <a:xfrm>
          <a:off x="11630025" y="4695825"/>
          <a:ext cx="914400" cy="762000"/>
        </a:xfrm>
        <a:prstGeom prst="flowChartDocumen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在庫</a:t>
          </a:r>
          <a:r>
            <a:rPr lang="en-US" cap="none" sz="1100" b="0" i="0" u="none" baseline="0">
              <a:solidFill>
                <a:srgbClr val="000000"/>
              </a:solidFill>
            </a:rPr>
            <a:t>
</a:t>
          </a:r>
          <a:r>
            <a:rPr lang="en-US" cap="none" sz="1100" b="0" i="0" u="none" baseline="0">
              <a:solidFill>
                <a:srgbClr val="000000"/>
              </a:solidFill>
            </a:rPr>
            <a:t>一覧表</a:t>
          </a:r>
        </a:p>
      </xdr:txBody>
    </xdr:sp>
    <xdr:clientData/>
  </xdr:twoCellAnchor>
  <xdr:twoCellAnchor>
    <xdr:from>
      <xdr:col>14</xdr:col>
      <xdr:colOff>533400</xdr:colOff>
      <xdr:row>9</xdr:row>
      <xdr:rowOff>0</xdr:rowOff>
    </xdr:from>
    <xdr:to>
      <xdr:col>15</xdr:col>
      <xdr:colOff>161925</xdr:colOff>
      <xdr:row>10</xdr:row>
      <xdr:rowOff>104775</xdr:rowOff>
    </xdr:to>
    <xdr:sp>
      <xdr:nvSpPr>
        <xdr:cNvPr id="3" name="右矢印 7"/>
        <xdr:cNvSpPr>
          <a:spLocks/>
        </xdr:cNvSpPr>
      </xdr:nvSpPr>
      <xdr:spPr>
        <a:xfrm>
          <a:off x="6667500" y="2657475"/>
          <a:ext cx="314325" cy="352425"/>
        </a:xfrm>
        <a:prstGeom prst="rightArrow">
          <a:avLst>
            <a:gd name="adj" fmla="val 0"/>
          </a:avLst>
        </a:prstGeom>
        <a:solidFill>
          <a:srgbClr val="4F81BD"/>
        </a:solidFill>
        <a:ln w="15875" cmpd="sng">
          <a:solidFill>
            <a:srgbClr val="1D3C6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561975</xdr:colOff>
      <xdr:row>12</xdr:row>
      <xdr:rowOff>66675</xdr:rowOff>
    </xdr:from>
    <xdr:to>
      <xdr:col>15</xdr:col>
      <xdr:colOff>190500</xdr:colOff>
      <xdr:row>13</xdr:row>
      <xdr:rowOff>161925</xdr:rowOff>
    </xdr:to>
    <xdr:sp>
      <xdr:nvSpPr>
        <xdr:cNvPr id="4" name="右矢印 8"/>
        <xdr:cNvSpPr>
          <a:spLocks/>
        </xdr:cNvSpPr>
      </xdr:nvSpPr>
      <xdr:spPr>
        <a:xfrm>
          <a:off x="6696075" y="3467100"/>
          <a:ext cx="314325" cy="342900"/>
        </a:xfrm>
        <a:prstGeom prst="rightArrow">
          <a:avLst>
            <a:gd name="adj" fmla="val 0"/>
          </a:avLst>
        </a:prstGeom>
        <a:solidFill>
          <a:srgbClr val="4F81BD"/>
        </a:solidFill>
        <a:ln w="15875" cmpd="sng">
          <a:solidFill>
            <a:srgbClr val="1D3C6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17</xdr:row>
      <xdr:rowOff>0</xdr:rowOff>
    </xdr:from>
    <xdr:to>
      <xdr:col>29</xdr:col>
      <xdr:colOff>247650</xdr:colOff>
      <xdr:row>19</xdr:row>
      <xdr:rowOff>142875</xdr:rowOff>
    </xdr:to>
    <xdr:sp>
      <xdr:nvSpPr>
        <xdr:cNvPr id="5" name="フローチャート : 磁気ディスク 11"/>
        <xdr:cNvSpPr>
          <a:spLocks/>
        </xdr:cNvSpPr>
      </xdr:nvSpPr>
      <xdr:spPr>
        <a:xfrm>
          <a:off x="12639675" y="4638675"/>
          <a:ext cx="942975" cy="638175"/>
        </a:xfrm>
        <a:prstGeom prst="flowChartMagneticDisk">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売上ﾃﾞｰﾀ</a:t>
          </a:r>
        </a:p>
      </xdr:txBody>
    </xdr:sp>
    <xdr:clientData/>
  </xdr:twoCellAnchor>
  <xdr:twoCellAnchor>
    <xdr:from>
      <xdr:col>28</xdr:col>
      <xdr:colOff>209550</xdr:colOff>
      <xdr:row>14</xdr:row>
      <xdr:rowOff>161925</xdr:rowOff>
    </xdr:from>
    <xdr:to>
      <xdr:col>28</xdr:col>
      <xdr:colOff>438150</xdr:colOff>
      <xdr:row>16</xdr:row>
      <xdr:rowOff>114300</xdr:rowOff>
    </xdr:to>
    <xdr:sp>
      <xdr:nvSpPr>
        <xdr:cNvPr id="6" name="下矢印 12"/>
        <xdr:cNvSpPr>
          <a:spLocks/>
        </xdr:cNvSpPr>
      </xdr:nvSpPr>
      <xdr:spPr>
        <a:xfrm>
          <a:off x="12858750" y="4057650"/>
          <a:ext cx="228600" cy="447675"/>
        </a:xfrm>
        <a:prstGeom prst="downArrow">
          <a:avLst>
            <a:gd name="adj" fmla="val 23912"/>
          </a:avLst>
        </a:prstGeom>
        <a:solidFill>
          <a:srgbClr val="4F81BD"/>
        </a:solidFill>
        <a:ln w="15875" cmpd="sng">
          <a:solidFill>
            <a:srgbClr val="1D3C6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19</xdr:row>
      <xdr:rowOff>180975</xdr:rowOff>
    </xdr:from>
    <xdr:to>
      <xdr:col>26</xdr:col>
      <xdr:colOff>419100</xdr:colOff>
      <xdr:row>21</xdr:row>
      <xdr:rowOff>133350</xdr:rowOff>
    </xdr:to>
    <xdr:sp>
      <xdr:nvSpPr>
        <xdr:cNvPr id="1" name="下矢印 4"/>
        <xdr:cNvSpPr>
          <a:spLocks/>
        </xdr:cNvSpPr>
      </xdr:nvSpPr>
      <xdr:spPr>
        <a:xfrm>
          <a:off x="12077700" y="5314950"/>
          <a:ext cx="228600" cy="447675"/>
        </a:xfrm>
        <a:prstGeom prst="downArrow">
          <a:avLst>
            <a:gd name="adj" fmla="val 23912"/>
          </a:avLst>
        </a:prstGeom>
        <a:solidFill>
          <a:srgbClr val="4F81BD"/>
        </a:solidFill>
        <a:ln w="15875" cmpd="sng">
          <a:solidFill>
            <a:srgbClr val="1D3C6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22</xdr:row>
      <xdr:rowOff>57150</xdr:rowOff>
    </xdr:from>
    <xdr:to>
      <xdr:col>27</xdr:col>
      <xdr:colOff>57150</xdr:colOff>
      <xdr:row>25</xdr:row>
      <xdr:rowOff>76200</xdr:rowOff>
    </xdr:to>
    <xdr:sp>
      <xdr:nvSpPr>
        <xdr:cNvPr id="2" name="フローチャート : 書類 5"/>
        <xdr:cNvSpPr>
          <a:spLocks/>
        </xdr:cNvSpPr>
      </xdr:nvSpPr>
      <xdr:spPr>
        <a:xfrm>
          <a:off x="11630025" y="5934075"/>
          <a:ext cx="914400" cy="762000"/>
        </a:xfrm>
        <a:prstGeom prst="flowChartDocumen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在庫</a:t>
          </a:r>
          <a:r>
            <a:rPr lang="en-US" cap="none" sz="1100" b="0" i="0" u="none" baseline="0">
              <a:solidFill>
                <a:srgbClr val="000000"/>
              </a:solidFill>
            </a:rPr>
            <a:t>
</a:t>
          </a:r>
          <a:r>
            <a:rPr lang="en-US" cap="none" sz="1100" b="0" i="0" u="none" baseline="0">
              <a:solidFill>
                <a:srgbClr val="000000"/>
              </a:solidFill>
            </a:rPr>
            <a:t>一覧表</a:t>
          </a:r>
        </a:p>
      </xdr:txBody>
    </xdr:sp>
    <xdr:clientData/>
  </xdr:twoCellAnchor>
  <xdr:twoCellAnchor>
    <xdr:from>
      <xdr:col>14</xdr:col>
      <xdr:colOff>533400</xdr:colOff>
      <xdr:row>9</xdr:row>
      <xdr:rowOff>0</xdr:rowOff>
    </xdr:from>
    <xdr:to>
      <xdr:col>15</xdr:col>
      <xdr:colOff>161925</xdr:colOff>
      <xdr:row>10</xdr:row>
      <xdr:rowOff>104775</xdr:rowOff>
    </xdr:to>
    <xdr:sp>
      <xdr:nvSpPr>
        <xdr:cNvPr id="3" name="右矢印 6"/>
        <xdr:cNvSpPr>
          <a:spLocks/>
        </xdr:cNvSpPr>
      </xdr:nvSpPr>
      <xdr:spPr>
        <a:xfrm>
          <a:off x="6667500" y="2657475"/>
          <a:ext cx="314325" cy="352425"/>
        </a:xfrm>
        <a:prstGeom prst="rightArrow">
          <a:avLst>
            <a:gd name="adj" fmla="val 0"/>
          </a:avLst>
        </a:prstGeom>
        <a:solidFill>
          <a:srgbClr val="4F81BD"/>
        </a:solidFill>
        <a:ln w="15875" cmpd="sng">
          <a:solidFill>
            <a:srgbClr val="1D3C6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561975</xdr:colOff>
      <xdr:row>12</xdr:row>
      <xdr:rowOff>66675</xdr:rowOff>
    </xdr:from>
    <xdr:to>
      <xdr:col>15</xdr:col>
      <xdr:colOff>190500</xdr:colOff>
      <xdr:row>13</xdr:row>
      <xdr:rowOff>161925</xdr:rowOff>
    </xdr:to>
    <xdr:sp>
      <xdr:nvSpPr>
        <xdr:cNvPr id="4" name="右矢印 7"/>
        <xdr:cNvSpPr>
          <a:spLocks/>
        </xdr:cNvSpPr>
      </xdr:nvSpPr>
      <xdr:spPr>
        <a:xfrm>
          <a:off x="6696075" y="3467100"/>
          <a:ext cx="314325" cy="342900"/>
        </a:xfrm>
        <a:prstGeom prst="rightArrow">
          <a:avLst>
            <a:gd name="adj" fmla="val 0"/>
          </a:avLst>
        </a:prstGeom>
        <a:solidFill>
          <a:srgbClr val="4F81BD"/>
        </a:solidFill>
        <a:ln w="15875" cmpd="sng">
          <a:solidFill>
            <a:srgbClr val="1D3C6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561975</xdr:colOff>
      <xdr:row>16</xdr:row>
      <xdr:rowOff>142875</xdr:rowOff>
    </xdr:from>
    <xdr:to>
      <xdr:col>15</xdr:col>
      <xdr:colOff>190500</xdr:colOff>
      <xdr:row>18</xdr:row>
      <xdr:rowOff>0</xdr:rowOff>
    </xdr:to>
    <xdr:sp>
      <xdr:nvSpPr>
        <xdr:cNvPr id="5" name="右矢印 8"/>
        <xdr:cNvSpPr>
          <a:spLocks/>
        </xdr:cNvSpPr>
      </xdr:nvSpPr>
      <xdr:spPr>
        <a:xfrm>
          <a:off x="6696075" y="4533900"/>
          <a:ext cx="314325" cy="352425"/>
        </a:xfrm>
        <a:prstGeom prst="rightArrow">
          <a:avLst>
            <a:gd name="adj" fmla="val 0"/>
          </a:avLst>
        </a:prstGeom>
        <a:solidFill>
          <a:srgbClr val="4F81BD"/>
        </a:solidFill>
        <a:ln w="15875" cmpd="sng">
          <a:solidFill>
            <a:srgbClr val="1D3C6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22</xdr:row>
      <xdr:rowOff>0</xdr:rowOff>
    </xdr:from>
    <xdr:to>
      <xdr:col>29</xdr:col>
      <xdr:colOff>247650</xdr:colOff>
      <xdr:row>24</xdr:row>
      <xdr:rowOff>142875</xdr:rowOff>
    </xdr:to>
    <xdr:sp>
      <xdr:nvSpPr>
        <xdr:cNvPr id="6" name="フローチャート : 磁気ディスク 10"/>
        <xdr:cNvSpPr>
          <a:spLocks/>
        </xdr:cNvSpPr>
      </xdr:nvSpPr>
      <xdr:spPr>
        <a:xfrm>
          <a:off x="12639675" y="5876925"/>
          <a:ext cx="942975" cy="638175"/>
        </a:xfrm>
        <a:prstGeom prst="flowChartMagneticDisk">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売上ﾃﾞｰﾀ</a:t>
          </a:r>
        </a:p>
      </xdr:txBody>
    </xdr:sp>
    <xdr:clientData/>
  </xdr:twoCellAnchor>
  <xdr:twoCellAnchor>
    <xdr:from>
      <xdr:col>28</xdr:col>
      <xdr:colOff>209550</xdr:colOff>
      <xdr:row>19</xdr:row>
      <xdr:rowOff>161925</xdr:rowOff>
    </xdr:from>
    <xdr:to>
      <xdr:col>28</xdr:col>
      <xdr:colOff>438150</xdr:colOff>
      <xdr:row>21</xdr:row>
      <xdr:rowOff>114300</xdr:rowOff>
    </xdr:to>
    <xdr:sp>
      <xdr:nvSpPr>
        <xdr:cNvPr id="7" name="下矢印 11"/>
        <xdr:cNvSpPr>
          <a:spLocks/>
        </xdr:cNvSpPr>
      </xdr:nvSpPr>
      <xdr:spPr>
        <a:xfrm>
          <a:off x="12858750" y="5295900"/>
          <a:ext cx="228600" cy="447675"/>
        </a:xfrm>
        <a:prstGeom prst="downArrow">
          <a:avLst>
            <a:gd name="adj" fmla="val 23912"/>
          </a:avLst>
        </a:prstGeom>
        <a:solidFill>
          <a:srgbClr val="4F81BD"/>
        </a:solidFill>
        <a:ln w="15875" cmpd="sng">
          <a:solidFill>
            <a:srgbClr val="1D3C6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24</xdr:row>
      <xdr:rowOff>180975</xdr:rowOff>
    </xdr:from>
    <xdr:to>
      <xdr:col>26</xdr:col>
      <xdr:colOff>419100</xdr:colOff>
      <xdr:row>26</xdr:row>
      <xdr:rowOff>133350</xdr:rowOff>
    </xdr:to>
    <xdr:sp>
      <xdr:nvSpPr>
        <xdr:cNvPr id="1" name="下矢印 4"/>
        <xdr:cNvSpPr>
          <a:spLocks/>
        </xdr:cNvSpPr>
      </xdr:nvSpPr>
      <xdr:spPr>
        <a:xfrm>
          <a:off x="12077700" y="6553200"/>
          <a:ext cx="228600" cy="447675"/>
        </a:xfrm>
        <a:prstGeom prst="downArrow">
          <a:avLst>
            <a:gd name="adj" fmla="val 23912"/>
          </a:avLst>
        </a:prstGeom>
        <a:solidFill>
          <a:srgbClr val="4F81BD"/>
        </a:solidFill>
        <a:ln w="15875" cmpd="sng">
          <a:solidFill>
            <a:srgbClr val="1D3C6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27</xdr:row>
      <xdr:rowOff>57150</xdr:rowOff>
    </xdr:from>
    <xdr:to>
      <xdr:col>27</xdr:col>
      <xdr:colOff>57150</xdr:colOff>
      <xdr:row>30</xdr:row>
      <xdr:rowOff>76200</xdr:rowOff>
    </xdr:to>
    <xdr:sp>
      <xdr:nvSpPr>
        <xdr:cNvPr id="2" name="フローチャート : 書類 5"/>
        <xdr:cNvSpPr>
          <a:spLocks/>
        </xdr:cNvSpPr>
      </xdr:nvSpPr>
      <xdr:spPr>
        <a:xfrm>
          <a:off x="11630025" y="7172325"/>
          <a:ext cx="914400" cy="762000"/>
        </a:xfrm>
        <a:prstGeom prst="flowChartDocumen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在庫</a:t>
          </a:r>
          <a:r>
            <a:rPr lang="en-US" cap="none" sz="1100" b="0" i="0" u="none" baseline="0">
              <a:solidFill>
                <a:srgbClr val="000000"/>
              </a:solidFill>
            </a:rPr>
            <a:t>
</a:t>
          </a:r>
          <a:r>
            <a:rPr lang="en-US" cap="none" sz="1100" b="0" i="0" u="none" baseline="0">
              <a:solidFill>
                <a:srgbClr val="000000"/>
              </a:solidFill>
            </a:rPr>
            <a:t>一覧表</a:t>
          </a:r>
        </a:p>
      </xdr:txBody>
    </xdr:sp>
    <xdr:clientData/>
  </xdr:twoCellAnchor>
  <xdr:twoCellAnchor>
    <xdr:from>
      <xdr:col>14</xdr:col>
      <xdr:colOff>533400</xdr:colOff>
      <xdr:row>9</xdr:row>
      <xdr:rowOff>0</xdr:rowOff>
    </xdr:from>
    <xdr:to>
      <xdr:col>15</xdr:col>
      <xdr:colOff>161925</xdr:colOff>
      <xdr:row>10</xdr:row>
      <xdr:rowOff>104775</xdr:rowOff>
    </xdr:to>
    <xdr:sp>
      <xdr:nvSpPr>
        <xdr:cNvPr id="3" name="右矢印 6"/>
        <xdr:cNvSpPr>
          <a:spLocks/>
        </xdr:cNvSpPr>
      </xdr:nvSpPr>
      <xdr:spPr>
        <a:xfrm>
          <a:off x="6667500" y="2657475"/>
          <a:ext cx="314325" cy="352425"/>
        </a:xfrm>
        <a:prstGeom prst="rightArrow">
          <a:avLst>
            <a:gd name="adj" fmla="val 0"/>
          </a:avLst>
        </a:prstGeom>
        <a:solidFill>
          <a:srgbClr val="4F81BD"/>
        </a:solidFill>
        <a:ln w="15875" cmpd="sng">
          <a:solidFill>
            <a:srgbClr val="1D3C6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561975</xdr:colOff>
      <xdr:row>12</xdr:row>
      <xdr:rowOff>66675</xdr:rowOff>
    </xdr:from>
    <xdr:to>
      <xdr:col>15</xdr:col>
      <xdr:colOff>190500</xdr:colOff>
      <xdr:row>13</xdr:row>
      <xdr:rowOff>161925</xdr:rowOff>
    </xdr:to>
    <xdr:sp>
      <xdr:nvSpPr>
        <xdr:cNvPr id="4" name="右矢印 7"/>
        <xdr:cNvSpPr>
          <a:spLocks/>
        </xdr:cNvSpPr>
      </xdr:nvSpPr>
      <xdr:spPr>
        <a:xfrm>
          <a:off x="6696075" y="3467100"/>
          <a:ext cx="314325" cy="342900"/>
        </a:xfrm>
        <a:prstGeom prst="rightArrow">
          <a:avLst>
            <a:gd name="adj" fmla="val 0"/>
          </a:avLst>
        </a:prstGeom>
        <a:solidFill>
          <a:srgbClr val="4F81BD"/>
        </a:solidFill>
        <a:ln w="15875" cmpd="sng">
          <a:solidFill>
            <a:srgbClr val="1D3C6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561975</xdr:colOff>
      <xdr:row>16</xdr:row>
      <xdr:rowOff>142875</xdr:rowOff>
    </xdr:from>
    <xdr:to>
      <xdr:col>15</xdr:col>
      <xdr:colOff>190500</xdr:colOff>
      <xdr:row>18</xdr:row>
      <xdr:rowOff>0</xdr:rowOff>
    </xdr:to>
    <xdr:sp>
      <xdr:nvSpPr>
        <xdr:cNvPr id="5" name="右矢印 8"/>
        <xdr:cNvSpPr>
          <a:spLocks/>
        </xdr:cNvSpPr>
      </xdr:nvSpPr>
      <xdr:spPr>
        <a:xfrm>
          <a:off x="6696075" y="4533900"/>
          <a:ext cx="314325" cy="352425"/>
        </a:xfrm>
        <a:prstGeom prst="rightArrow">
          <a:avLst>
            <a:gd name="adj" fmla="val 0"/>
          </a:avLst>
        </a:prstGeom>
        <a:solidFill>
          <a:srgbClr val="4F81BD"/>
        </a:solidFill>
        <a:ln w="15875" cmpd="sng">
          <a:solidFill>
            <a:srgbClr val="1D3C6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581025</xdr:colOff>
      <xdr:row>20</xdr:row>
      <xdr:rowOff>9525</xdr:rowOff>
    </xdr:from>
    <xdr:to>
      <xdr:col>15</xdr:col>
      <xdr:colOff>209550</xdr:colOff>
      <xdr:row>21</xdr:row>
      <xdr:rowOff>114300</xdr:rowOff>
    </xdr:to>
    <xdr:sp>
      <xdr:nvSpPr>
        <xdr:cNvPr id="6" name="右矢印 9"/>
        <xdr:cNvSpPr>
          <a:spLocks/>
        </xdr:cNvSpPr>
      </xdr:nvSpPr>
      <xdr:spPr>
        <a:xfrm>
          <a:off x="6715125" y="5391150"/>
          <a:ext cx="314325" cy="352425"/>
        </a:xfrm>
        <a:prstGeom prst="rightArrow">
          <a:avLst>
            <a:gd name="adj" fmla="val 0"/>
          </a:avLst>
        </a:prstGeom>
        <a:solidFill>
          <a:srgbClr val="4F81BD"/>
        </a:solidFill>
        <a:ln w="15875" cmpd="sng">
          <a:solidFill>
            <a:srgbClr val="1D3C6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27</xdr:row>
      <xdr:rowOff>0</xdr:rowOff>
    </xdr:from>
    <xdr:to>
      <xdr:col>29</xdr:col>
      <xdr:colOff>247650</xdr:colOff>
      <xdr:row>29</xdr:row>
      <xdr:rowOff>142875</xdr:rowOff>
    </xdr:to>
    <xdr:sp>
      <xdr:nvSpPr>
        <xdr:cNvPr id="7" name="フローチャート : 磁気ディスク 10"/>
        <xdr:cNvSpPr>
          <a:spLocks/>
        </xdr:cNvSpPr>
      </xdr:nvSpPr>
      <xdr:spPr>
        <a:xfrm>
          <a:off x="12639675" y="7115175"/>
          <a:ext cx="942975" cy="638175"/>
        </a:xfrm>
        <a:prstGeom prst="flowChartMagneticDisk">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売上ﾃﾞｰﾀ</a:t>
          </a:r>
        </a:p>
      </xdr:txBody>
    </xdr:sp>
    <xdr:clientData/>
  </xdr:twoCellAnchor>
  <xdr:twoCellAnchor>
    <xdr:from>
      <xdr:col>28</xdr:col>
      <xdr:colOff>209550</xdr:colOff>
      <xdr:row>24</xdr:row>
      <xdr:rowOff>161925</xdr:rowOff>
    </xdr:from>
    <xdr:to>
      <xdr:col>28</xdr:col>
      <xdr:colOff>438150</xdr:colOff>
      <xdr:row>26</xdr:row>
      <xdr:rowOff>114300</xdr:rowOff>
    </xdr:to>
    <xdr:sp>
      <xdr:nvSpPr>
        <xdr:cNvPr id="8" name="下矢印 11"/>
        <xdr:cNvSpPr>
          <a:spLocks/>
        </xdr:cNvSpPr>
      </xdr:nvSpPr>
      <xdr:spPr>
        <a:xfrm>
          <a:off x="12858750" y="6534150"/>
          <a:ext cx="228600" cy="447675"/>
        </a:xfrm>
        <a:prstGeom prst="downArrow">
          <a:avLst>
            <a:gd name="adj" fmla="val 23912"/>
          </a:avLst>
        </a:prstGeom>
        <a:solidFill>
          <a:srgbClr val="4F81BD"/>
        </a:solidFill>
        <a:ln w="15875" cmpd="sng">
          <a:solidFill>
            <a:srgbClr val="1D3C6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18</xdr:row>
      <xdr:rowOff>38100</xdr:rowOff>
    </xdr:from>
    <xdr:to>
      <xdr:col>6</xdr:col>
      <xdr:colOff>0</xdr:colOff>
      <xdr:row>18</xdr:row>
      <xdr:rowOff>38100</xdr:rowOff>
    </xdr:to>
    <xdr:sp>
      <xdr:nvSpPr>
        <xdr:cNvPr id="1" name="直線矢印コネクタ 2"/>
        <xdr:cNvSpPr>
          <a:spLocks/>
        </xdr:cNvSpPr>
      </xdr:nvSpPr>
      <xdr:spPr>
        <a:xfrm>
          <a:off x="2295525" y="3190875"/>
          <a:ext cx="1352550" cy="0"/>
        </a:xfrm>
        <a:prstGeom prst="straightConnector1">
          <a:avLst/>
        </a:prstGeom>
        <a:noFill/>
        <a:ln w="25400"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20</xdr:row>
      <xdr:rowOff>19050</xdr:rowOff>
    </xdr:from>
    <xdr:to>
      <xdr:col>6</xdr:col>
      <xdr:colOff>0</xdr:colOff>
      <xdr:row>20</xdr:row>
      <xdr:rowOff>19050</xdr:rowOff>
    </xdr:to>
    <xdr:sp>
      <xdr:nvSpPr>
        <xdr:cNvPr id="2" name="直線矢印コネクタ 3"/>
        <xdr:cNvSpPr>
          <a:spLocks/>
        </xdr:cNvSpPr>
      </xdr:nvSpPr>
      <xdr:spPr>
        <a:xfrm>
          <a:off x="2295525" y="3514725"/>
          <a:ext cx="1352550" cy="0"/>
        </a:xfrm>
        <a:prstGeom prst="straightConnector1">
          <a:avLst/>
        </a:prstGeom>
        <a:noFill/>
        <a:ln w="25400"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10</xdr:row>
      <xdr:rowOff>142875</xdr:rowOff>
    </xdr:from>
    <xdr:to>
      <xdr:col>9</xdr:col>
      <xdr:colOff>142875</xdr:colOff>
      <xdr:row>21</xdr:row>
      <xdr:rowOff>38100</xdr:rowOff>
    </xdr:to>
    <xdr:sp>
      <xdr:nvSpPr>
        <xdr:cNvPr id="3" name="曲線コネクタ 5"/>
        <xdr:cNvSpPr>
          <a:spLocks/>
        </xdr:cNvSpPr>
      </xdr:nvSpPr>
      <xdr:spPr>
        <a:xfrm rot="16200000" flipV="1">
          <a:off x="5372100" y="1914525"/>
          <a:ext cx="476250" cy="1790700"/>
        </a:xfrm>
        <a:prstGeom prst="curvedConnector3">
          <a:avLst>
            <a:gd name="adj" fmla="val 0"/>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AC16"/>
  <sheetViews>
    <sheetView tabSelected="1" zoomScalePageLayoutView="0" workbookViewId="0" topLeftCell="A1">
      <selection activeCell="A1" sqref="A1"/>
    </sheetView>
  </sheetViews>
  <sheetFormatPr defaultColWidth="9.00390625" defaultRowHeight="13.5"/>
  <cols>
    <col min="1" max="1" width="1.625" style="2" customWidth="1"/>
    <col min="2" max="2" width="13.625" style="2" customWidth="1"/>
    <col min="3" max="3" width="8.50390625" style="2" customWidth="1"/>
    <col min="4" max="4" width="2.50390625" style="2" customWidth="1"/>
    <col min="5" max="5" width="2.00390625" style="2" customWidth="1"/>
    <col min="6" max="6" width="6.875" style="3" customWidth="1"/>
    <col min="7" max="7" width="2.875" style="2" customWidth="1"/>
    <col min="8" max="8" width="6.25390625" style="3" customWidth="1"/>
    <col min="9" max="9" width="1.75390625" style="2" customWidth="1"/>
    <col min="10" max="10" width="3.50390625" style="2" bestFit="1" customWidth="1"/>
    <col min="11" max="11" width="6.625" style="2" customWidth="1"/>
    <col min="12" max="12" width="8.00390625" style="4" customWidth="1"/>
    <col min="13" max="13" width="8.375" style="2" customWidth="1"/>
    <col min="14" max="14" width="8.00390625" style="4" customWidth="1"/>
    <col min="15" max="15" width="9.00390625" style="2" customWidth="1"/>
    <col min="16" max="16" width="3.875" style="2" customWidth="1"/>
    <col min="17" max="18" width="6.375" style="2" bestFit="1" customWidth="1"/>
    <col min="19" max="20" width="9.00390625" style="2" customWidth="1"/>
    <col min="21" max="21" width="3.625" style="2" customWidth="1"/>
    <col min="22" max="22" width="6.875" style="2" customWidth="1"/>
    <col min="23" max="23" width="2.625" style="2" customWidth="1"/>
    <col min="24" max="24" width="8.75390625" style="2" customWidth="1"/>
    <col min="25" max="25" width="5.375" style="2" customWidth="1"/>
    <col min="26" max="26" width="4.625" style="2" customWidth="1"/>
    <col min="27" max="27" width="7.875" style="2" customWidth="1"/>
    <col min="28" max="28" width="2.125" style="2" customWidth="1"/>
    <col min="29" max="16384" width="9.00390625" style="2" customWidth="1"/>
  </cols>
  <sheetData>
    <row r="1" ht="32.25" customHeight="1">
      <c r="B1" s="1" t="s">
        <v>52</v>
      </c>
    </row>
    <row r="2" spans="2:14" ht="40.5" customHeight="1">
      <c r="B2" s="5" t="s">
        <v>4</v>
      </c>
      <c r="C2" s="51" t="s">
        <v>5</v>
      </c>
      <c r="D2" s="52"/>
      <c r="E2" s="53" t="s">
        <v>6</v>
      </c>
      <c r="F2" s="52"/>
      <c r="G2" s="53" t="s">
        <v>7</v>
      </c>
      <c r="H2" s="52"/>
      <c r="I2" s="5"/>
      <c r="J2" s="53" t="s">
        <v>8</v>
      </c>
      <c r="K2" s="52"/>
      <c r="L2" s="6" t="s">
        <v>9</v>
      </c>
      <c r="M2" s="5" t="s">
        <v>10</v>
      </c>
      <c r="N2" s="6" t="s">
        <v>11</v>
      </c>
    </row>
    <row r="3" spans="2:14" ht="19.5" customHeight="1">
      <c r="B3" s="7" t="s">
        <v>12</v>
      </c>
      <c r="C3" s="8">
        <v>41244</v>
      </c>
      <c r="D3" s="9"/>
      <c r="E3" s="10" t="s">
        <v>15</v>
      </c>
      <c r="F3" s="11">
        <v>500</v>
      </c>
      <c r="G3" s="10">
        <v>5</v>
      </c>
      <c r="H3" s="11" t="s">
        <v>13</v>
      </c>
      <c r="I3" s="7"/>
      <c r="J3" s="10"/>
      <c r="K3" s="12"/>
      <c r="L3" s="13">
        <f>F3*G3</f>
        <v>2500</v>
      </c>
      <c r="M3" s="7"/>
      <c r="N3" s="13">
        <v>2500</v>
      </c>
    </row>
    <row r="4" spans="2:14" ht="19.5" customHeight="1">
      <c r="B4" s="14"/>
      <c r="C4" s="15"/>
      <c r="D4" s="16"/>
      <c r="E4" s="15"/>
      <c r="F4" s="17"/>
      <c r="G4" s="15"/>
      <c r="H4" s="17"/>
      <c r="I4" s="14"/>
      <c r="J4" s="15"/>
      <c r="K4" s="16"/>
      <c r="L4" s="18"/>
      <c r="M4" s="14"/>
      <c r="N4" s="18"/>
    </row>
    <row r="5" spans="2:14" ht="19.5" customHeight="1">
      <c r="B5" s="7" t="s">
        <v>14</v>
      </c>
      <c r="C5" s="8">
        <v>41245</v>
      </c>
      <c r="D5" s="12"/>
      <c r="E5" s="10" t="s">
        <v>15</v>
      </c>
      <c r="F5" s="11">
        <v>550</v>
      </c>
      <c r="G5" s="10">
        <v>8</v>
      </c>
      <c r="H5" s="11" t="s">
        <v>13</v>
      </c>
      <c r="I5" s="7"/>
      <c r="J5" s="10"/>
      <c r="K5" s="12"/>
      <c r="L5" s="13">
        <f>F5*G5</f>
        <v>4400</v>
      </c>
      <c r="M5" s="7"/>
      <c r="N5" s="13">
        <f>N3+L5</f>
        <v>6900</v>
      </c>
    </row>
    <row r="6" spans="2:16" ht="19.5" customHeight="1" thickBot="1">
      <c r="B6" s="14"/>
      <c r="C6" s="15"/>
      <c r="D6" s="16"/>
      <c r="E6" s="15"/>
      <c r="F6" s="17"/>
      <c r="G6" s="15"/>
      <c r="H6" s="17"/>
      <c r="I6" s="14"/>
      <c r="J6" s="15"/>
      <c r="K6" s="16"/>
      <c r="L6" s="18"/>
      <c r="M6" s="14"/>
      <c r="N6" s="18"/>
      <c r="P6" s="2" t="s">
        <v>30</v>
      </c>
    </row>
    <row r="7" spans="2:29" ht="19.5" customHeight="1">
      <c r="B7" s="7" t="s">
        <v>14</v>
      </c>
      <c r="C7" s="8">
        <v>41246</v>
      </c>
      <c r="D7" s="12"/>
      <c r="E7" s="10" t="s">
        <v>15</v>
      </c>
      <c r="F7" s="11">
        <v>570</v>
      </c>
      <c r="G7" s="10">
        <v>3</v>
      </c>
      <c r="H7" s="11" t="s">
        <v>13</v>
      </c>
      <c r="I7" s="7"/>
      <c r="J7" s="10"/>
      <c r="K7" s="12"/>
      <c r="L7" s="13">
        <f>F7*G7</f>
        <v>1710</v>
      </c>
      <c r="M7" s="7"/>
      <c r="N7" s="13">
        <f>N5+L7</f>
        <v>8610</v>
      </c>
      <c r="Q7" s="35"/>
      <c r="R7" s="35"/>
      <c r="S7" s="35"/>
      <c r="T7" s="35"/>
      <c r="U7" s="35"/>
      <c r="V7" s="35"/>
      <c r="W7" s="35"/>
      <c r="X7" s="54" t="s">
        <v>23</v>
      </c>
      <c r="Y7" s="55"/>
      <c r="Z7" s="55"/>
      <c r="AA7" s="56"/>
      <c r="AB7" s="35"/>
      <c r="AC7" s="35"/>
    </row>
    <row r="8" spans="2:29" ht="19.5" customHeight="1" thickBot="1">
      <c r="B8" s="14"/>
      <c r="C8" s="15"/>
      <c r="D8" s="16"/>
      <c r="E8" s="15"/>
      <c r="F8" s="17"/>
      <c r="G8" s="15"/>
      <c r="H8" s="17"/>
      <c r="I8" s="14"/>
      <c r="J8" s="15"/>
      <c r="K8" s="16"/>
      <c r="L8" s="18"/>
      <c r="M8" s="14"/>
      <c r="N8" s="18"/>
      <c r="Q8" s="36" t="s">
        <v>20</v>
      </c>
      <c r="R8" s="36" t="s">
        <v>28</v>
      </c>
      <c r="S8" s="36" t="s">
        <v>21</v>
      </c>
      <c r="T8" s="36" t="s">
        <v>25</v>
      </c>
      <c r="U8" s="36"/>
      <c r="V8" s="36" t="s">
        <v>22</v>
      </c>
      <c r="W8" s="36"/>
      <c r="X8" s="37" t="s">
        <v>24</v>
      </c>
      <c r="Y8" s="36" t="s">
        <v>2</v>
      </c>
      <c r="Z8" s="36" t="s">
        <v>3</v>
      </c>
      <c r="AA8" s="38" t="s">
        <v>0</v>
      </c>
      <c r="AB8" s="36"/>
      <c r="AC8" s="36" t="s">
        <v>26</v>
      </c>
    </row>
    <row r="9" spans="2:27" ht="19.5" customHeight="1">
      <c r="B9" s="19" t="s">
        <v>16</v>
      </c>
      <c r="C9" s="20">
        <v>41247</v>
      </c>
      <c r="D9" s="21"/>
      <c r="E9" s="22" t="s">
        <v>15</v>
      </c>
      <c r="F9" s="23">
        <f>F3</f>
        <v>500</v>
      </c>
      <c r="G9" s="22">
        <f>IF(J9&gt;G3,G3,J9)</f>
        <v>5</v>
      </c>
      <c r="H9" s="23" t="s">
        <v>13</v>
      </c>
      <c r="I9" s="19"/>
      <c r="J9" s="22">
        <v>5</v>
      </c>
      <c r="K9" s="21" t="s">
        <v>51</v>
      </c>
      <c r="L9" s="24"/>
      <c r="M9" s="24">
        <f>F9*G9</f>
        <v>2500</v>
      </c>
      <c r="N9" s="24">
        <f>N7-M9</f>
        <v>6110</v>
      </c>
      <c r="Q9" s="2">
        <f>J9</f>
        <v>5</v>
      </c>
      <c r="S9" s="2">
        <f>G3+G5+G7</f>
        <v>16</v>
      </c>
      <c r="T9" s="34">
        <f>N7</f>
        <v>8610</v>
      </c>
      <c r="V9" s="2">
        <f>S9-Q9</f>
        <v>11</v>
      </c>
      <c r="X9" s="26">
        <f>C7</f>
        <v>41246</v>
      </c>
      <c r="Y9" s="2">
        <f>F7</f>
        <v>570</v>
      </c>
      <c r="Z9" s="2">
        <f>IF(G7&gt;V9,V9,G7)</f>
        <v>3</v>
      </c>
      <c r="AA9" s="41">
        <f>Y9*Z9</f>
        <v>1710</v>
      </c>
    </row>
    <row r="10" spans="2:27" ht="19.5" customHeight="1">
      <c r="B10" s="14"/>
      <c r="C10" s="15"/>
      <c r="D10" s="16"/>
      <c r="E10" s="15"/>
      <c r="F10" s="17"/>
      <c r="G10" s="15"/>
      <c r="H10" s="17"/>
      <c r="I10" s="14"/>
      <c r="J10" s="15"/>
      <c r="K10" s="16"/>
      <c r="L10" s="18"/>
      <c r="M10" s="14"/>
      <c r="N10" s="18"/>
      <c r="O10" s="2" t="s">
        <v>17</v>
      </c>
      <c r="T10" s="34"/>
      <c r="X10" s="26">
        <f>C5</f>
        <v>41245</v>
      </c>
      <c r="Y10" s="2">
        <f>F5</f>
        <v>550</v>
      </c>
      <c r="Z10" s="2">
        <f>IF(G5&gt;(V9-Z9),(V9-Z9),G5)</f>
        <v>8</v>
      </c>
      <c r="AA10" s="41">
        <f>Y10*Z10</f>
        <v>4400</v>
      </c>
    </row>
    <row r="11" spans="2:29" ht="19.5" customHeight="1">
      <c r="B11" s="14"/>
      <c r="C11" s="15"/>
      <c r="D11" s="16"/>
      <c r="E11" s="15"/>
      <c r="F11" s="17"/>
      <c r="G11" s="15"/>
      <c r="H11" s="17"/>
      <c r="I11" s="14"/>
      <c r="J11" s="15"/>
      <c r="K11" s="16"/>
      <c r="L11" s="18"/>
      <c r="M11" s="14"/>
      <c r="N11" s="18"/>
      <c r="Q11" s="25"/>
      <c r="R11" s="25"/>
      <c r="S11" s="25"/>
      <c r="T11" s="25"/>
      <c r="U11" s="25"/>
      <c r="V11" s="25"/>
      <c r="W11" s="25"/>
      <c r="X11" s="25"/>
      <c r="Y11" s="25"/>
      <c r="Z11" s="25" t="s">
        <v>27</v>
      </c>
      <c r="AA11" s="39">
        <f>SUM(AA9:AA10)</f>
        <v>6110</v>
      </c>
      <c r="AB11" s="25"/>
      <c r="AC11" s="39">
        <f>T9-AA11</f>
        <v>2500</v>
      </c>
    </row>
    <row r="12" spans="2:27" ht="19.5" customHeight="1">
      <c r="B12" s="19" t="s">
        <v>16</v>
      </c>
      <c r="C12" s="20">
        <v>41248</v>
      </c>
      <c r="D12" s="21"/>
      <c r="E12" s="22" t="s">
        <v>15</v>
      </c>
      <c r="F12" s="23">
        <f>F5</f>
        <v>550</v>
      </c>
      <c r="G12" s="22">
        <f>IF(J12&gt;(G5-G9),(G5-G9),J12)</f>
        <v>3</v>
      </c>
      <c r="H12" s="23" t="s">
        <v>13</v>
      </c>
      <c r="I12" s="19"/>
      <c r="J12" s="22">
        <v>3</v>
      </c>
      <c r="K12" s="21" t="s">
        <v>51</v>
      </c>
      <c r="L12" s="24"/>
      <c r="M12" s="24">
        <f>F12*G12</f>
        <v>1650</v>
      </c>
      <c r="N12" s="24">
        <f>N9-M12</f>
        <v>4460</v>
      </c>
      <c r="Q12" s="2">
        <f>J12</f>
        <v>3</v>
      </c>
      <c r="S12" s="2">
        <f>V9</f>
        <v>11</v>
      </c>
      <c r="T12" s="34">
        <f>N9</f>
        <v>6110</v>
      </c>
      <c r="V12" s="2">
        <f>S12-Q12</f>
        <v>8</v>
      </c>
      <c r="X12" s="26">
        <f>C7</f>
        <v>41246</v>
      </c>
      <c r="Y12" s="2">
        <f>F7</f>
        <v>570</v>
      </c>
      <c r="Z12" s="2">
        <f>IF(G7&gt;V12,V12,G7)</f>
        <v>3</v>
      </c>
      <c r="AA12" s="41">
        <f>Y12*Z12</f>
        <v>1710</v>
      </c>
    </row>
    <row r="13" spans="2:27" ht="19.5" customHeight="1">
      <c r="B13" s="14"/>
      <c r="C13" s="15"/>
      <c r="D13" s="16"/>
      <c r="E13" s="15"/>
      <c r="F13" s="17"/>
      <c r="G13" s="15"/>
      <c r="H13" s="17"/>
      <c r="I13" s="14"/>
      <c r="J13" s="15"/>
      <c r="K13" s="16"/>
      <c r="L13" s="18"/>
      <c r="M13" s="14"/>
      <c r="N13" s="18"/>
      <c r="T13" s="34"/>
      <c r="X13" s="26">
        <f>C5</f>
        <v>41245</v>
      </c>
      <c r="Y13" s="2">
        <f>F5</f>
        <v>550</v>
      </c>
      <c r="Z13" s="2">
        <f>IF(G5&gt;(V12-Z12),(V12-Z12),G5)</f>
        <v>5</v>
      </c>
      <c r="AA13" s="41">
        <f>Y13*Z13</f>
        <v>2750</v>
      </c>
    </row>
    <row r="14" spans="2:29" ht="19.5" customHeight="1">
      <c r="B14" s="14"/>
      <c r="C14" s="15"/>
      <c r="D14" s="16"/>
      <c r="E14" s="15"/>
      <c r="F14" s="17"/>
      <c r="G14" s="15"/>
      <c r="H14" s="17"/>
      <c r="I14" s="14"/>
      <c r="J14" s="15"/>
      <c r="K14" s="16"/>
      <c r="L14" s="18"/>
      <c r="M14" s="14"/>
      <c r="N14" s="18"/>
      <c r="Q14" s="25"/>
      <c r="R14" s="25"/>
      <c r="S14" s="25"/>
      <c r="T14" s="39"/>
      <c r="U14" s="25"/>
      <c r="V14" s="25"/>
      <c r="W14" s="25"/>
      <c r="X14" s="40"/>
      <c r="Y14" s="25"/>
      <c r="Z14" s="25" t="s">
        <v>27</v>
      </c>
      <c r="AA14" s="39">
        <f>SUM(AA12:AA13)</f>
        <v>4460</v>
      </c>
      <c r="AB14" s="25"/>
      <c r="AC14" s="39">
        <f>T12-AA14</f>
        <v>1650</v>
      </c>
    </row>
    <row r="15" spans="6:14" ht="19.5" customHeight="1">
      <c r="F15" s="2"/>
      <c r="H15" s="2"/>
      <c r="L15" s="2"/>
      <c r="N15" s="2"/>
    </row>
    <row r="16" spans="6:14" ht="19.5" customHeight="1">
      <c r="F16" s="2"/>
      <c r="H16" s="2"/>
      <c r="L16" s="2"/>
      <c r="N16" s="2"/>
    </row>
    <row r="17" ht="19.5" customHeight="1"/>
    <row r="18" ht="19.5" customHeight="1"/>
    <row r="19" ht="19.5" customHeight="1"/>
    <row r="20" ht="19.5" customHeight="1"/>
    <row r="21" ht="19.5" customHeight="1"/>
  </sheetData>
  <sheetProtection/>
  <mergeCells count="5">
    <mergeCell ref="C2:D2"/>
    <mergeCell ref="E2:F2"/>
    <mergeCell ref="G2:H2"/>
    <mergeCell ref="J2:K2"/>
    <mergeCell ref="X7:AA7"/>
  </mergeCells>
  <printOptions/>
  <pageMargins left="0.1968503937007874" right="0.1968503937007874" top="0.4330708661417323" bottom="0.7480314960629921" header="0.31496062992125984" footer="0.31496062992125984"/>
  <pageSetup fitToHeight="1" fitToWidth="1"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AC16"/>
  <sheetViews>
    <sheetView zoomScalePageLayoutView="0" workbookViewId="0" topLeftCell="A1">
      <selection activeCell="A1" sqref="A1"/>
    </sheetView>
  </sheetViews>
  <sheetFormatPr defaultColWidth="9.00390625" defaultRowHeight="13.5"/>
  <cols>
    <col min="1" max="1" width="1.625" style="2" customWidth="1"/>
    <col min="2" max="2" width="13.625" style="2" customWidth="1"/>
    <col min="3" max="3" width="8.50390625" style="2" customWidth="1"/>
    <col min="4" max="4" width="2.50390625" style="2" customWidth="1"/>
    <col min="5" max="5" width="2.00390625" style="2" customWidth="1"/>
    <col min="6" max="6" width="6.875" style="3" customWidth="1"/>
    <col min="7" max="7" width="2.875" style="2" customWidth="1"/>
    <col min="8" max="8" width="6.25390625" style="3" customWidth="1"/>
    <col min="9" max="9" width="1.75390625" style="2" customWidth="1"/>
    <col min="10" max="10" width="3.50390625" style="2" bestFit="1" customWidth="1"/>
    <col min="11" max="11" width="6.625" style="2" customWidth="1"/>
    <col min="12" max="12" width="8.00390625" style="4" customWidth="1"/>
    <col min="13" max="13" width="8.375" style="2" customWidth="1"/>
    <col min="14" max="14" width="8.00390625" style="4" customWidth="1"/>
    <col min="15" max="15" width="9.00390625" style="2" customWidth="1"/>
    <col min="16" max="16" width="3.875" style="2" customWidth="1"/>
    <col min="17" max="18" width="6.375" style="2" bestFit="1" customWidth="1"/>
    <col min="19" max="20" width="9.00390625" style="2" customWidth="1"/>
    <col min="21" max="21" width="3.625" style="2" customWidth="1"/>
    <col min="22" max="22" width="6.875" style="2" customWidth="1"/>
    <col min="23" max="23" width="2.625" style="2" customWidth="1"/>
    <col min="24" max="24" width="8.75390625" style="2" customWidth="1"/>
    <col min="25" max="25" width="5.375" style="2" customWidth="1"/>
    <col min="26" max="26" width="4.625" style="2" customWidth="1"/>
    <col min="27" max="27" width="7.875" style="2" customWidth="1"/>
    <col min="28" max="28" width="2.125" style="2" customWidth="1"/>
    <col min="29" max="16384" width="9.00390625" style="2" customWidth="1"/>
  </cols>
  <sheetData>
    <row r="1" ht="32.25" customHeight="1">
      <c r="B1" s="1" t="s">
        <v>53</v>
      </c>
    </row>
    <row r="2" spans="2:14" ht="40.5" customHeight="1">
      <c r="B2" s="5" t="s">
        <v>4</v>
      </c>
      <c r="C2" s="51" t="s">
        <v>5</v>
      </c>
      <c r="D2" s="52"/>
      <c r="E2" s="53" t="s">
        <v>6</v>
      </c>
      <c r="F2" s="52"/>
      <c r="G2" s="53" t="s">
        <v>7</v>
      </c>
      <c r="H2" s="52"/>
      <c r="I2" s="5"/>
      <c r="J2" s="53" t="s">
        <v>8</v>
      </c>
      <c r="K2" s="52"/>
      <c r="L2" s="6" t="s">
        <v>9</v>
      </c>
      <c r="M2" s="5" t="s">
        <v>10</v>
      </c>
      <c r="N2" s="6" t="s">
        <v>11</v>
      </c>
    </row>
    <row r="3" spans="2:14" ht="19.5" customHeight="1">
      <c r="B3" s="7" t="s">
        <v>12</v>
      </c>
      <c r="C3" s="8">
        <v>41244</v>
      </c>
      <c r="D3" s="9"/>
      <c r="E3" s="10" t="s">
        <v>15</v>
      </c>
      <c r="F3" s="11">
        <v>500</v>
      </c>
      <c r="G3" s="10">
        <v>5</v>
      </c>
      <c r="H3" s="11" t="s">
        <v>13</v>
      </c>
      <c r="I3" s="7"/>
      <c r="J3" s="10"/>
      <c r="K3" s="12"/>
      <c r="L3" s="13">
        <f>F3*G3</f>
        <v>2500</v>
      </c>
      <c r="M3" s="7"/>
      <c r="N3" s="13">
        <v>2500</v>
      </c>
    </row>
    <row r="4" spans="2:14" ht="19.5" customHeight="1">
      <c r="B4" s="14"/>
      <c r="C4" s="15"/>
      <c r="D4" s="16"/>
      <c r="E4" s="15"/>
      <c r="F4" s="17"/>
      <c r="G4" s="15"/>
      <c r="H4" s="17"/>
      <c r="I4" s="14"/>
      <c r="J4" s="15"/>
      <c r="K4" s="16"/>
      <c r="L4" s="18"/>
      <c r="M4" s="14"/>
      <c r="N4" s="18"/>
    </row>
    <row r="5" spans="2:14" ht="19.5" customHeight="1">
      <c r="B5" s="7" t="s">
        <v>14</v>
      </c>
      <c r="C5" s="8">
        <v>41245</v>
      </c>
      <c r="D5" s="12"/>
      <c r="E5" s="10" t="s">
        <v>15</v>
      </c>
      <c r="F5" s="11">
        <v>550</v>
      </c>
      <c r="G5" s="10">
        <v>8</v>
      </c>
      <c r="H5" s="11" t="s">
        <v>13</v>
      </c>
      <c r="I5" s="7"/>
      <c r="J5" s="10"/>
      <c r="K5" s="12"/>
      <c r="L5" s="13">
        <f>F5*G5</f>
        <v>4400</v>
      </c>
      <c r="M5" s="7"/>
      <c r="N5" s="13">
        <f>N3+L5</f>
        <v>6900</v>
      </c>
    </row>
    <row r="6" spans="2:16" ht="19.5" customHeight="1" thickBot="1">
      <c r="B6" s="14"/>
      <c r="C6" s="15"/>
      <c r="D6" s="16"/>
      <c r="E6" s="15"/>
      <c r="F6" s="17"/>
      <c r="G6" s="15"/>
      <c r="H6" s="17"/>
      <c r="I6" s="14"/>
      <c r="J6" s="15"/>
      <c r="K6" s="16"/>
      <c r="L6" s="18"/>
      <c r="M6" s="14"/>
      <c r="N6" s="18"/>
      <c r="P6" s="2" t="s">
        <v>30</v>
      </c>
    </row>
    <row r="7" spans="2:29" ht="19.5" customHeight="1">
      <c r="B7" s="7" t="s">
        <v>14</v>
      </c>
      <c r="C7" s="8">
        <v>41246</v>
      </c>
      <c r="D7" s="12"/>
      <c r="E7" s="10" t="s">
        <v>15</v>
      </c>
      <c r="F7" s="11">
        <v>570</v>
      </c>
      <c r="G7" s="10">
        <v>3</v>
      </c>
      <c r="H7" s="11" t="s">
        <v>13</v>
      </c>
      <c r="I7" s="7"/>
      <c r="J7" s="10"/>
      <c r="K7" s="12"/>
      <c r="L7" s="13">
        <f>F7*G7</f>
        <v>1710</v>
      </c>
      <c r="M7" s="7"/>
      <c r="N7" s="13">
        <f>N5+L7</f>
        <v>8610</v>
      </c>
      <c r="Q7" s="35"/>
      <c r="R7" s="35"/>
      <c r="S7" s="35"/>
      <c r="T7" s="35"/>
      <c r="U7" s="35"/>
      <c r="V7" s="35"/>
      <c r="W7" s="35"/>
      <c r="X7" s="54" t="s">
        <v>23</v>
      </c>
      <c r="Y7" s="55"/>
      <c r="Z7" s="55"/>
      <c r="AA7" s="56"/>
      <c r="AB7" s="35"/>
      <c r="AC7" s="35"/>
    </row>
    <row r="8" spans="2:29" ht="19.5" customHeight="1" thickBot="1">
      <c r="B8" s="14"/>
      <c r="C8" s="15"/>
      <c r="D8" s="16"/>
      <c r="E8" s="15"/>
      <c r="F8" s="17"/>
      <c r="G8" s="15"/>
      <c r="H8" s="17"/>
      <c r="I8" s="14"/>
      <c r="J8" s="15"/>
      <c r="K8" s="16"/>
      <c r="L8" s="18"/>
      <c r="M8" s="14"/>
      <c r="N8" s="18"/>
      <c r="Q8" s="36" t="s">
        <v>20</v>
      </c>
      <c r="R8" s="36" t="s">
        <v>28</v>
      </c>
      <c r="S8" s="36" t="s">
        <v>21</v>
      </c>
      <c r="T8" s="36" t="s">
        <v>25</v>
      </c>
      <c r="U8" s="36"/>
      <c r="V8" s="36" t="s">
        <v>22</v>
      </c>
      <c r="W8" s="36"/>
      <c r="X8" s="37" t="s">
        <v>24</v>
      </c>
      <c r="Y8" s="36" t="s">
        <v>2</v>
      </c>
      <c r="Z8" s="36" t="s">
        <v>3</v>
      </c>
      <c r="AA8" s="38" t="s">
        <v>0</v>
      </c>
      <c r="AB8" s="36"/>
      <c r="AC8" s="36" t="s">
        <v>26</v>
      </c>
    </row>
    <row r="9" spans="2:27" ht="19.5" customHeight="1">
      <c r="B9" s="19" t="s">
        <v>16</v>
      </c>
      <c r="C9" s="20">
        <v>41247</v>
      </c>
      <c r="D9" s="21"/>
      <c r="E9" s="22" t="s">
        <v>15</v>
      </c>
      <c r="F9" s="23">
        <f>F3</f>
        <v>500</v>
      </c>
      <c r="G9" s="22">
        <f>IF(J10&gt;G3,G3,J10)</f>
        <v>5</v>
      </c>
      <c r="H9" s="23" t="s">
        <v>13</v>
      </c>
      <c r="I9" s="19"/>
      <c r="J9" s="22"/>
      <c r="K9" s="21"/>
      <c r="L9" s="24"/>
      <c r="M9" s="19"/>
      <c r="N9" s="24"/>
      <c r="X9" s="26">
        <f>C7</f>
        <v>41246</v>
      </c>
      <c r="Y9" s="2">
        <f>F7</f>
        <v>570</v>
      </c>
      <c r="Z9" s="2">
        <f>IF(G7&gt;V10,V10,G7)</f>
        <v>3</v>
      </c>
      <c r="AA9" s="41">
        <f>Y9*Z9</f>
        <v>1710</v>
      </c>
    </row>
    <row r="10" spans="2:27" ht="19.5" customHeight="1">
      <c r="B10" s="19"/>
      <c r="C10" s="22"/>
      <c r="D10" s="21"/>
      <c r="E10" s="22" t="s">
        <v>15</v>
      </c>
      <c r="F10" s="23">
        <f>F5</f>
        <v>550</v>
      </c>
      <c r="G10" s="22">
        <f>IF((J10-G9)&gt;G5,G5,(J10-G9))</f>
        <v>5</v>
      </c>
      <c r="H10" s="23" t="s">
        <v>13</v>
      </c>
      <c r="I10" s="19"/>
      <c r="J10" s="22">
        <v>10</v>
      </c>
      <c r="K10" s="21" t="s">
        <v>13</v>
      </c>
      <c r="L10" s="24"/>
      <c r="M10" s="24">
        <f>(F9*G9)+(F10*G10)</f>
        <v>5250</v>
      </c>
      <c r="N10" s="24">
        <f>N7-M10</f>
        <v>3360</v>
      </c>
      <c r="O10" s="2" t="s">
        <v>17</v>
      </c>
      <c r="Q10" s="2">
        <f>J10</f>
        <v>10</v>
      </c>
      <c r="S10" s="2">
        <f>G3+G5+G7</f>
        <v>16</v>
      </c>
      <c r="T10" s="34">
        <f>N7</f>
        <v>8610</v>
      </c>
      <c r="V10" s="2">
        <f>S10-Q10</f>
        <v>6</v>
      </c>
      <c r="X10" s="26">
        <f>C5</f>
        <v>41245</v>
      </c>
      <c r="Y10" s="2">
        <f>F5</f>
        <v>550</v>
      </c>
      <c r="Z10" s="2">
        <f>IF(G5&gt;(V10-Z9),(V10-Z9),G5)</f>
        <v>3</v>
      </c>
      <c r="AA10" s="41">
        <f>Y10*Z10</f>
        <v>1650</v>
      </c>
    </row>
    <row r="11" spans="2:29" ht="19.5" customHeight="1">
      <c r="B11" s="14"/>
      <c r="C11" s="15"/>
      <c r="D11" s="16"/>
      <c r="E11" s="15"/>
      <c r="F11" s="17"/>
      <c r="G11" s="15"/>
      <c r="H11" s="17"/>
      <c r="I11" s="14"/>
      <c r="J11" s="15"/>
      <c r="K11" s="16"/>
      <c r="L11" s="18"/>
      <c r="M11" s="14"/>
      <c r="N11" s="18"/>
      <c r="Q11" s="25"/>
      <c r="R11" s="25"/>
      <c r="S11" s="25"/>
      <c r="T11" s="25"/>
      <c r="U11" s="25"/>
      <c r="V11" s="25"/>
      <c r="W11" s="25"/>
      <c r="X11" s="25"/>
      <c r="Y11" s="25"/>
      <c r="Z11" s="25" t="s">
        <v>27</v>
      </c>
      <c r="AA11" s="39">
        <f>SUM(AA9:AA10)</f>
        <v>3360</v>
      </c>
      <c r="AB11" s="25"/>
      <c r="AC11" s="39">
        <f>T10-AA11</f>
        <v>5250</v>
      </c>
    </row>
    <row r="12" spans="2:27" ht="19.5" customHeight="1">
      <c r="B12" s="14"/>
      <c r="C12" s="15"/>
      <c r="D12" s="16"/>
      <c r="E12" s="15"/>
      <c r="F12" s="17"/>
      <c r="G12" s="15"/>
      <c r="H12" s="17"/>
      <c r="I12" s="14"/>
      <c r="J12" s="15"/>
      <c r="K12" s="16"/>
      <c r="L12" s="18"/>
      <c r="M12" s="14"/>
      <c r="N12" s="18"/>
      <c r="AA12" s="27"/>
    </row>
    <row r="13" spans="2:14" ht="19.5" customHeight="1">
      <c r="B13" s="19" t="s">
        <v>16</v>
      </c>
      <c r="C13" s="20">
        <v>41248</v>
      </c>
      <c r="D13" s="21"/>
      <c r="E13" s="22" t="s">
        <v>15</v>
      </c>
      <c r="F13" s="23">
        <f>F5</f>
        <v>550</v>
      </c>
      <c r="G13" s="22">
        <f>IF(J14&gt;(G5-G10),(G5-G10),J14)</f>
        <v>3</v>
      </c>
      <c r="H13" s="23" t="s">
        <v>13</v>
      </c>
      <c r="I13" s="19"/>
      <c r="J13" s="22"/>
      <c r="K13" s="21"/>
      <c r="L13" s="24"/>
      <c r="M13" s="19"/>
      <c r="N13" s="24"/>
    </row>
    <row r="14" spans="2:29" ht="19.5" customHeight="1">
      <c r="B14" s="19"/>
      <c r="C14" s="22"/>
      <c r="D14" s="21"/>
      <c r="E14" s="22" t="s">
        <v>15</v>
      </c>
      <c r="F14" s="23">
        <f>F7</f>
        <v>570</v>
      </c>
      <c r="G14" s="22">
        <f>IF((J14-G13)&gt;G7,G7,(J14-G13))</f>
        <v>1</v>
      </c>
      <c r="H14" s="23" t="s">
        <v>13</v>
      </c>
      <c r="I14" s="19"/>
      <c r="J14" s="22">
        <v>4</v>
      </c>
      <c r="K14" s="21" t="s">
        <v>13</v>
      </c>
      <c r="L14" s="24"/>
      <c r="M14" s="24">
        <f>(F13*G13)+(F14*G14)</f>
        <v>2220</v>
      </c>
      <c r="N14" s="24">
        <f>N10-M14</f>
        <v>1140</v>
      </c>
      <c r="Q14" s="25">
        <f>J14</f>
        <v>4</v>
      </c>
      <c r="R14" s="25"/>
      <c r="S14" s="25">
        <f>G3+G5+G7-J10</f>
        <v>6</v>
      </c>
      <c r="T14" s="39">
        <f>N10</f>
        <v>3360</v>
      </c>
      <c r="U14" s="25"/>
      <c r="V14" s="25">
        <f>S14-Q14</f>
        <v>2</v>
      </c>
      <c r="W14" s="25"/>
      <c r="X14" s="40">
        <f>C7</f>
        <v>41246</v>
      </c>
      <c r="Y14" s="25">
        <f>F7</f>
        <v>570</v>
      </c>
      <c r="Z14" s="25">
        <f>IF(G9&gt;V14,V14,G9)</f>
        <v>2</v>
      </c>
      <c r="AA14" s="39">
        <f>Y14*Z14</f>
        <v>1140</v>
      </c>
      <c r="AB14" s="25"/>
      <c r="AC14" s="39">
        <f>T14-AA14</f>
        <v>2220</v>
      </c>
    </row>
    <row r="15" spans="6:14" ht="19.5" customHeight="1">
      <c r="F15" s="2"/>
      <c r="H15" s="2"/>
      <c r="L15" s="2"/>
      <c r="N15" s="2"/>
    </row>
    <row r="16" spans="6:14" ht="19.5" customHeight="1">
      <c r="F16" s="2"/>
      <c r="H16" s="2"/>
      <c r="L16" s="2"/>
      <c r="N16" s="2"/>
    </row>
    <row r="17" ht="19.5" customHeight="1"/>
    <row r="18" ht="19.5" customHeight="1"/>
    <row r="19" ht="19.5" customHeight="1"/>
    <row r="20" ht="19.5" customHeight="1"/>
    <row r="21" ht="19.5" customHeight="1"/>
  </sheetData>
  <sheetProtection/>
  <mergeCells count="5">
    <mergeCell ref="C2:D2"/>
    <mergeCell ref="E2:F2"/>
    <mergeCell ref="G2:H2"/>
    <mergeCell ref="J2:K2"/>
    <mergeCell ref="X7:AA7"/>
  </mergeCells>
  <printOptions/>
  <pageMargins left="0.1968503937007874" right="0.1968503937007874" top="0.4330708661417323" bottom="0.7480314960629921" header="0.31496062992125984" footer="0.31496062992125984"/>
  <pageSetup fitToHeight="1" fitToWidth="1"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C21"/>
  <sheetViews>
    <sheetView zoomScalePageLayoutView="0" workbookViewId="0" topLeftCell="A1">
      <selection activeCell="A1" sqref="A1"/>
    </sheetView>
  </sheetViews>
  <sheetFormatPr defaultColWidth="9.00390625" defaultRowHeight="13.5"/>
  <cols>
    <col min="1" max="1" width="1.625" style="2" customWidth="1"/>
    <col min="2" max="2" width="13.625" style="2" customWidth="1"/>
    <col min="3" max="3" width="8.50390625" style="2" customWidth="1"/>
    <col min="4" max="4" width="2.50390625" style="2" customWidth="1"/>
    <col min="5" max="5" width="2.00390625" style="2" customWidth="1"/>
    <col min="6" max="6" width="6.875" style="3" customWidth="1"/>
    <col min="7" max="7" width="2.875" style="2" customWidth="1"/>
    <col min="8" max="8" width="6.25390625" style="3" customWidth="1"/>
    <col min="9" max="9" width="1.75390625" style="2" customWidth="1"/>
    <col min="10" max="10" width="3.50390625" style="2" bestFit="1" customWidth="1"/>
    <col min="11" max="11" width="6.625" style="2" customWidth="1"/>
    <col min="12" max="12" width="8.00390625" style="4" customWidth="1"/>
    <col min="13" max="13" width="8.375" style="2" customWidth="1"/>
    <col min="14" max="14" width="8.00390625" style="4" customWidth="1"/>
    <col min="15" max="15" width="9.00390625" style="2" customWidth="1"/>
    <col min="16" max="16" width="3.875" style="2" customWidth="1"/>
    <col min="17" max="18" width="6.375" style="2" bestFit="1" customWidth="1"/>
    <col min="19" max="20" width="9.00390625" style="2" customWidth="1"/>
    <col min="21" max="21" width="3.625" style="2" customWidth="1"/>
    <col min="22" max="22" width="6.875" style="2" customWidth="1"/>
    <col min="23" max="23" width="2.625" style="2" customWidth="1"/>
    <col min="24" max="24" width="8.75390625" style="2" customWidth="1"/>
    <col min="25" max="25" width="5.375" style="2" customWidth="1"/>
    <col min="26" max="26" width="4.625" style="2" customWidth="1"/>
    <col min="27" max="27" width="7.875" style="2" customWidth="1"/>
    <col min="28" max="28" width="2.125" style="2" customWidth="1"/>
    <col min="29" max="16384" width="9.00390625" style="2" customWidth="1"/>
  </cols>
  <sheetData>
    <row r="1" ht="32.25" customHeight="1">
      <c r="B1" s="1" t="s">
        <v>54</v>
      </c>
    </row>
    <row r="2" spans="2:14" ht="40.5" customHeight="1">
      <c r="B2" s="5" t="s">
        <v>4</v>
      </c>
      <c r="C2" s="51" t="s">
        <v>5</v>
      </c>
      <c r="D2" s="52"/>
      <c r="E2" s="53" t="s">
        <v>6</v>
      </c>
      <c r="F2" s="52"/>
      <c r="G2" s="53" t="s">
        <v>7</v>
      </c>
      <c r="H2" s="52"/>
      <c r="I2" s="5"/>
      <c r="J2" s="53" t="s">
        <v>8</v>
      </c>
      <c r="K2" s="52"/>
      <c r="L2" s="6" t="s">
        <v>9</v>
      </c>
      <c r="M2" s="5" t="s">
        <v>10</v>
      </c>
      <c r="N2" s="6" t="s">
        <v>11</v>
      </c>
    </row>
    <row r="3" spans="2:14" ht="19.5" customHeight="1">
      <c r="B3" s="7" t="s">
        <v>12</v>
      </c>
      <c r="C3" s="8">
        <v>41244</v>
      </c>
      <c r="D3" s="9"/>
      <c r="E3" s="10" t="s">
        <v>15</v>
      </c>
      <c r="F3" s="11">
        <v>500</v>
      </c>
      <c r="G3" s="10">
        <v>5</v>
      </c>
      <c r="H3" s="11" t="s">
        <v>13</v>
      </c>
      <c r="I3" s="7"/>
      <c r="J3" s="10"/>
      <c r="K3" s="12"/>
      <c r="L3" s="13">
        <f>F3*G3</f>
        <v>2500</v>
      </c>
      <c r="M3" s="7"/>
      <c r="N3" s="13">
        <v>2500</v>
      </c>
    </row>
    <row r="4" spans="2:14" ht="19.5" customHeight="1">
      <c r="B4" s="14"/>
      <c r="C4" s="15"/>
      <c r="D4" s="16"/>
      <c r="E4" s="15"/>
      <c r="F4" s="17"/>
      <c r="G4" s="15"/>
      <c r="H4" s="17"/>
      <c r="I4" s="14"/>
      <c r="J4" s="15"/>
      <c r="K4" s="16"/>
      <c r="L4" s="18"/>
      <c r="M4" s="14"/>
      <c r="N4" s="18"/>
    </row>
    <row r="5" spans="2:14" ht="19.5" customHeight="1">
      <c r="B5" s="7" t="s">
        <v>14</v>
      </c>
      <c r="C5" s="8">
        <v>41245</v>
      </c>
      <c r="D5" s="12"/>
      <c r="E5" s="10" t="s">
        <v>15</v>
      </c>
      <c r="F5" s="11">
        <v>550</v>
      </c>
      <c r="G5" s="10">
        <v>8</v>
      </c>
      <c r="H5" s="11" t="s">
        <v>13</v>
      </c>
      <c r="I5" s="7"/>
      <c r="J5" s="10"/>
      <c r="K5" s="12"/>
      <c r="L5" s="13">
        <f>F5*G5</f>
        <v>4400</v>
      </c>
      <c r="M5" s="7"/>
      <c r="N5" s="13">
        <f>N3+L5</f>
        <v>6900</v>
      </c>
    </row>
    <row r="6" spans="2:16" ht="19.5" customHeight="1" thickBot="1">
      <c r="B6" s="14"/>
      <c r="C6" s="15"/>
      <c r="D6" s="16"/>
      <c r="E6" s="15"/>
      <c r="F6" s="17"/>
      <c r="G6" s="15"/>
      <c r="H6" s="17"/>
      <c r="I6" s="14"/>
      <c r="J6" s="15"/>
      <c r="K6" s="16"/>
      <c r="L6" s="18"/>
      <c r="M6" s="14"/>
      <c r="N6" s="18"/>
      <c r="P6" s="2" t="s">
        <v>30</v>
      </c>
    </row>
    <row r="7" spans="2:29" ht="19.5" customHeight="1">
      <c r="B7" s="7" t="s">
        <v>14</v>
      </c>
      <c r="C7" s="8">
        <v>41246</v>
      </c>
      <c r="D7" s="12"/>
      <c r="E7" s="10" t="s">
        <v>15</v>
      </c>
      <c r="F7" s="11">
        <v>570</v>
      </c>
      <c r="G7" s="10">
        <v>3</v>
      </c>
      <c r="H7" s="11" t="s">
        <v>13</v>
      </c>
      <c r="I7" s="7"/>
      <c r="J7" s="10"/>
      <c r="K7" s="12"/>
      <c r="L7" s="13">
        <f>F7*G7</f>
        <v>1710</v>
      </c>
      <c r="M7" s="7"/>
      <c r="N7" s="13">
        <f>N5+L7</f>
        <v>8610</v>
      </c>
      <c r="Q7" s="35"/>
      <c r="R7" s="35"/>
      <c r="S7" s="35"/>
      <c r="T7" s="35"/>
      <c r="U7" s="35"/>
      <c r="V7" s="35"/>
      <c r="W7" s="35"/>
      <c r="X7" s="54" t="s">
        <v>23</v>
      </c>
      <c r="Y7" s="55"/>
      <c r="Z7" s="55"/>
      <c r="AA7" s="56"/>
      <c r="AB7" s="35"/>
      <c r="AC7" s="35"/>
    </row>
    <row r="8" spans="2:29" ht="19.5" customHeight="1" thickBot="1">
      <c r="B8" s="14"/>
      <c r="C8" s="15"/>
      <c r="D8" s="16"/>
      <c r="E8" s="15"/>
      <c r="F8" s="17"/>
      <c r="G8" s="15"/>
      <c r="H8" s="17"/>
      <c r="I8" s="14"/>
      <c r="J8" s="15"/>
      <c r="K8" s="16"/>
      <c r="L8" s="18"/>
      <c r="M8" s="14"/>
      <c r="N8" s="18"/>
      <c r="Q8" s="36" t="s">
        <v>20</v>
      </c>
      <c r="R8" s="36" t="s">
        <v>28</v>
      </c>
      <c r="S8" s="36" t="s">
        <v>21</v>
      </c>
      <c r="T8" s="36" t="s">
        <v>25</v>
      </c>
      <c r="U8" s="36"/>
      <c r="V8" s="36" t="s">
        <v>22</v>
      </c>
      <c r="W8" s="36"/>
      <c r="X8" s="37" t="s">
        <v>24</v>
      </c>
      <c r="Y8" s="36" t="s">
        <v>2</v>
      </c>
      <c r="Z8" s="36" t="s">
        <v>3</v>
      </c>
      <c r="AA8" s="38" t="s">
        <v>0</v>
      </c>
      <c r="AB8" s="36"/>
      <c r="AC8" s="36" t="s">
        <v>26</v>
      </c>
    </row>
    <row r="9" spans="2:27" ht="19.5" customHeight="1">
      <c r="B9" s="19" t="s">
        <v>16</v>
      </c>
      <c r="C9" s="20">
        <v>41247</v>
      </c>
      <c r="D9" s="21"/>
      <c r="E9" s="22" t="s">
        <v>15</v>
      </c>
      <c r="F9" s="23">
        <f>F3</f>
        <v>500</v>
      </c>
      <c r="G9" s="22">
        <f>IF(J10&gt;G3,G3,J10)</f>
        <v>5</v>
      </c>
      <c r="H9" s="23" t="s">
        <v>13</v>
      </c>
      <c r="I9" s="19"/>
      <c r="J9" s="22"/>
      <c r="K9" s="21"/>
      <c r="L9" s="24"/>
      <c r="M9" s="19"/>
      <c r="N9" s="24"/>
      <c r="X9" s="26">
        <f>C7</f>
        <v>41246</v>
      </c>
      <c r="Y9" s="2">
        <f>F7</f>
        <v>570</v>
      </c>
      <c r="Z9" s="2">
        <f>IF(G7&gt;V10,V10,G7)</f>
        <v>3</v>
      </c>
      <c r="AA9" s="41">
        <f>Y9*Z9</f>
        <v>1710</v>
      </c>
    </row>
    <row r="10" spans="2:27" ht="19.5" customHeight="1">
      <c r="B10" s="19"/>
      <c r="C10" s="22"/>
      <c r="D10" s="21"/>
      <c r="E10" s="22" t="s">
        <v>15</v>
      </c>
      <c r="F10" s="23">
        <f>F5</f>
        <v>550</v>
      </c>
      <c r="G10" s="22">
        <f>IF((J10-G9)&gt;G5,G5,(J10-G9))</f>
        <v>5</v>
      </c>
      <c r="H10" s="23" t="s">
        <v>13</v>
      </c>
      <c r="I10" s="19"/>
      <c r="J10" s="22">
        <v>10</v>
      </c>
      <c r="K10" s="21" t="s">
        <v>13</v>
      </c>
      <c r="L10" s="24"/>
      <c r="M10" s="24">
        <f>(F9*G9)+(F10*G10)</f>
        <v>5250</v>
      </c>
      <c r="N10" s="24">
        <f>N7-M10</f>
        <v>3360</v>
      </c>
      <c r="O10" s="2" t="s">
        <v>17</v>
      </c>
      <c r="Q10" s="2">
        <f>J10</f>
        <v>10</v>
      </c>
      <c r="S10" s="2">
        <f>G3+G5+G7</f>
        <v>16</v>
      </c>
      <c r="T10" s="34">
        <f>N7</f>
        <v>8610</v>
      </c>
      <c r="V10" s="2">
        <f>S10-Q10</f>
        <v>6</v>
      </c>
      <c r="X10" s="26">
        <f>C5</f>
        <v>41245</v>
      </c>
      <c r="Y10" s="2">
        <f>F5</f>
        <v>550</v>
      </c>
      <c r="Z10" s="2">
        <f>IF(G5&gt;(V10-Z9),(V10-Z9),G5)</f>
        <v>3</v>
      </c>
      <c r="AA10" s="41">
        <f>Y10*Z10</f>
        <v>1650</v>
      </c>
    </row>
    <row r="11" spans="2:29" ht="19.5" customHeight="1">
      <c r="B11" s="14"/>
      <c r="C11" s="15"/>
      <c r="D11" s="16"/>
      <c r="E11" s="15"/>
      <c r="F11" s="17"/>
      <c r="G11" s="15"/>
      <c r="H11" s="17"/>
      <c r="I11" s="14"/>
      <c r="J11" s="15"/>
      <c r="K11" s="16"/>
      <c r="L11" s="18"/>
      <c r="M11" s="14"/>
      <c r="N11" s="18"/>
      <c r="Q11" s="25"/>
      <c r="R11" s="25"/>
      <c r="S11" s="25"/>
      <c r="T11" s="25"/>
      <c r="U11" s="25"/>
      <c r="V11" s="25"/>
      <c r="W11" s="25"/>
      <c r="X11" s="25"/>
      <c r="Y11" s="25"/>
      <c r="Z11" s="25" t="s">
        <v>27</v>
      </c>
      <c r="AA11" s="39">
        <f>SUM(AA9:AA10)</f>
        <v>3360</v>
      </c>
      <c r="AB11" s="25"/>
      <c r="AC11" s="39">
        <f>T10-AA11</f>
        <v>5250</v>
      </c>
    </row>
    <row r="12" spans="2:27" ht="19.5" customHeight="1">
      <c r="B12" s="14"/>
      <c r="C12" s="15"/>
      <c r="D12" s="16"/>
      <c r="E12" s="15"/>
      <c r="F12" s="17"/>
      <c r="G12" s="15"/>
      <c r="H12" s="17"/>
      <c r="I12" s="14"/>
      <c r="J12" s="15"/>
      <c r="K12" s="16"/>
      <c r="L12" s="18"/>
      <c r="M12" s="14"/>
      <c r="N12" s="18"/>
      <c r="AA12" s="27"/>
    </row>
    <row r="13" spans="2:14" ht="19.5" customHeight="1">
      <c r="B13" s="19" t="s">
        <v>16</v>
      </c>
      <c r="C13" s="20">
        <v>41248</v>
      </c>
      <c r="D13" s="21"/>
      <c r="E13" s="22" t="s">
        <v>15</v>
      </c>
      <c r="F13" s="23">
        <f>F5</f>
        <v>550</v>
      </c>
      <c r="G13" s="22">
        <f>IF(J14&gt;(G5-G10),(G5-G10),J14)</f>
        <v>3</v>
      </c>
      <c r="H13" s="23" t="s">
        <v>13</v>
      </c>
      <c r="I13" s="19"/>
      <c r="J13" s="22"/>
      <c r="K13" s="21"/>
      <c r="L13" s="24"/>
      <c r="M13" s="19"/>
      <c r="N13" s="24"/>
    </row>
    <row r="14" spans="2:29" ht="19.5" customHeight="1">
      <c r="B14" s="19"/>
      <c r="C14" s="22"/>
      <c r="D14" s="21"/>
      <c r="E14" s="22" t="s">
        <v>15</v>
      </c>
      <c r="F14" s="23">
        <f>F7</f>
        <v>570</v>
      </c>
      <c r="G14" s="22">
        <f>IF((J14-G13)&gt;G7,G7,(J14-G13))</f>
        <v>1</v>
      </c>
      <c r="H14" s="23" t="s">
        <v>13</v>
      </c>
      <c r="I14" s="19"/>
      <c r="J14" s="22">
        <v>4</v>
      </c>
      <c r="K14" s="21" t="s">
        <v>13</v>
      </c>
      <c r="L14" s="24"/>
      <c r="M14" s="24">
        <f>(F13*G13)+(F14*G14)</f>
        <v>2220</v>
      </c>
      <c r="N14" s="24">
        <f>N10-M14</f>
        <v>1140</v>
      </c>
      <c r="Q14" s="25">
        <f>J14</f>
        <v>4</v>
      </c>
      <c r="R14" s="25"/>
      <c r="S14" s="25">
        <f>V10</f>
        <v>6</v>
      </c>
      <c r="T14" s="39">
        <f>N10</f>
        <v>3360</v>
      </c>
      <c r="U14" s="25"/>
      <c r="V14" s="25">
        <f>S14-Q14</f>
        <v>2</v>
      </c>
      <c r="W14" s="25"/>
      <c r="X14" s="40">
        <f>C7</f>
        <v>41246</v>
      </c>
      <c r="Y14" s="25">
        <f>F7</f>
        <v>570</v>
      </c>
      <c r="Z14" s="25">
        <f>IF(G9&gt;V14,V14,G9)</f>
        <v>2</v>
      </c>
      <c r="AA14" s="39">
        <f>Y14*Z14</f>
        <v>1140</v>
      </c>
      <c r="AB14" s="25"/>
      <c r="AC14" s="39">
        <f>T14-AA14</f>
        <v>2220</v>
      </c>
    </row>
    <row r="15" spans="2:14" ht="19.5" customHeight="1">
      <c r="B15" s="14"/>
      <c r="C15" s="15"/>
      <c r="D15" s="16"/>
      <c r="E15" s="15"/>
      <c r="F15" s="17"/>
      <c r="G15" s="15"/>
      <c r="H15" s="17"/>
      <c r="I15" s="14"/>
      <c r="J15" s="15"/>
      <c r="K15" s="16"/>
      <c r="L15" s="18"/>
      <c r="M15" s="14"/>
      <c r="N15" s="18"/>
    </row>
    <row r="16" spans="2:14" ht="19.5" customHeight="1">
      <c r="B16" s="14"/>
      <c r="C16" s="15"/>
      <c r="D16" s="16"/>
      <c r="E16" s="15"/>
      <c r="F16" s="17"/>
      <c r="G16" s="15"/>
      <c r="H16" s="17"/>
      <c r="I16" s="14"/>
      <c r="J16" s="15"/>
      <c r="K16" s="16"/>
      <c r="L16" s="18"/>
      <c r="M16" s="14"/>
      <c r="N16" s="18"/>
    </row>
    <row r="17" spans="2:27" ht="19.5" customHeight="1">
      <c r="B17" s="42" t="s">
        <v>29</v>
      </c>
      <c r="C17" s="29">
        <v>41249</v>
      </c>
      <c r="D17" s="30"/>
      <c r="E17" s="31" t="s">
        <v>15</v>
      </c>
      <c r="F17" s="32">
        <f>F13</f>
        <v>550</v>
      </c>
      <c r="G17" s="31">
        <f>G13</f>
        <v>3</v>
      </c>
      <c r="H17" s="32" t="s">
        <v>13</v>
      </c>
      <c r="I17" s="28"/>
      <c r="J17" s="31"/>
      <c r="K17" s="30"/>
      <c r="L17" s="33"/>
      <c r="M17" s="28"/>
      <c r="N17" s="33"/>
      <c r="X17" s="26">
        <f>C7</f>
        <v>41246</v>
      </c>
      <c r="Y17" s="2">
        <f>F7</f>
        <v>570</v>
      </c>
      <c r="Z17" s="2">
        <f>IF(G7&gt;V18,V18,G7)</f>
        <v>3</v>
      </c>
      <c r="AA17" s="41">
        <f>Y17*Z17</f>
        <v>1710</v>
      </c>
    </row>
    <row r="18" spans="2:27" ht="19.5" customHeight="1">
      <c r="B18" s="28"/>
      <c r="C18" s="31"/>
      <c r="D18" s="30"/>
      <c r="E18" s="31" t="s">
        <v>15</v>
      </c>
      <c r="F18" s="32">
        <f>F14</f>
        <v>570</v>
      </c>
      <c r="G18" s="31">
        <f>G14</f>
        <v>1</v>
      </c>
      <c r="H18" s="32" t="s">
        <v>13</v>
      </c>
      <c r="I18" s="28"/>
      <c r="J18" s="31" t="s">
        <v>19</v>
      </c>
      <c r="K18" s="30" t="s">
        <v>13</v>
      </c>
      <c r="L18" s="33"/>
      <c r="M18" s="33">
        <f>((F17*G17)+(F18*G18))*(-1)</f>
        <v>-2220</v>
      </c>
      <c r="N18" s="33">
        <f>N14-M18</f>
        <v>3360</v>
      </c>
      <c r="Q18" s="2">
        <f>Q14*(-1)</f>
        <v>-4</v>
      </c>
      <c r="S18" s="2">
        <f>V14</f>
        <v>2</v>
      </c>
      <c r="T18" s="34">
        <f>N14</f>
        <v>1140</v>
      </c>
      <c r="V18" s="2">
        <f>S18-Q18</f>
        <v>6</v>
      </c>
      <c r="X18" s="26">
        <f>C5</f>
        <v>41245</v>
      </c>
      <c r="Y18" s="2">
        <f>F5</f>
        <v>550</v>
      </c>
      <c r="Z18" s="2">
        <f>IF(G5&gt;(V18-Z17),(V18-Z17),G5)</f>
        <v>3</v>
      </c>
      <c r="AA18" s="41">
        <f>Y18*Z18</f>
        <v>1650</v>
      </c>
    </row>
    <row r="19" spans="2:29" ht="19.5" customHeight="1">
      <c r="B19" s="14"/>
      <c r="C19" s="15"/>
      <c r="D19" s="16"/>
      <c r="E19" s="15"/>
      <c r="F19" s="17"/>
      <c r="G19" s="15"/>
      <c r="H19" s="17"/>
      <c r="I19" s="14"/>
      <c r="J19" s="15"/>
      <c r="K19" s="16"/>
      <c r="L19" s="18"/>
      <c r="M19" s="14"/>
      <c r="N19" s="18"/>
      <c r="Q19" s="25"/>
      <c r="R19" s="25"/>
      <c r="S19" s="25"/>
      <c r="T19" s="25"/>
      <c r="U19" s="25"/>
      <c r="V19" s="25"/>
      <c r="W19" s="25"/>
      <c r="X19" s="25"/>
      <c r="Y19" s="25"/>
      <c r="Z19" s="25" t="s">
        <v>27</v>
      </c>
      <c r="AA19" s="39">
        <f>SUM(AA17:AA18)</f>
        <v>3360</v>
      </c>
      <c r="AB19" s="25"/>
      <c r="AC19" s="39">
        <f>T18-AA19</f>
        <v>-2220</v>
      </c>
    </row>
    <row r="20" spans="6:14" ht="19.5" customHeight="1">
      <c r="F20" s="2"/>
      <c r="H20" s="2"/>
      <c r="L20" s="2"/>
      <c r="N20" s="2"/>
    </row>
    <row r="21" spans="6:14" ht="19.5" customHeight="1">
      <c r="F21" s="2"/>
      <c r="H21" s="2"/>
      <c r="L21" s="2"/>
      <c r="N21" s="2"/>
    </row>
    <row r="22" ht="19.5" customHeight="1"/>
    <row r="23" ht="19.5" customHeight="1"/>
    <row r="24" ht="19.5" customHeight="1"/>
    <row r="25" ht="19.5" customHeight="1"/>
    <row r="26" ht="19.5" customHeight="1"/>
  </sheetData>
  <sheetProtection/>
  <mergeCells count="5">
    <mergeCell ref="C2:D2"/>
    <mergeCell ref="E2:F2"/>
    <mergeCell ref="G2:H2"/>
    <mergeCell ref="J2:K2"/>
    <mergeCell ref="X7:AA7"/>
  </mergeCells>
  <printOptions/>
  <pageMargins left="0.1968503937007874" right="0.1968503937007874" top="0.4330708661417323" bottom="0.7480314960629921" header="0.31496062992125984" footer="0.31496062992125984"/>
  <pageSetup fitToHeight="1" fitToWidth="1"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C26"/>
  <sheetViews>
    <sheetView zoomScalePageLayoutView="0" workbookViewId="0" topLeftCell="A1">
      <selection activeCell="A1" sqref="A1"/>
    </sheetView>
  </sheetViews>
  <sheetFormatPr defaultColWidth="9.00390625" defaultRowHeight="13.5"/>
  <cols>
    <col min="1" max="1" width="1.625" style="2" customWidth="1"/>
    <col min="2" max="2" width="13.625" style="2" customWidth="1"/>
    <col min="3" max="3" width="8.50390625" style="2" customWidth="1"/>
    <col min="4" max="4" width="2.50390625" style="2" customWidth="1"/>
    <col min="5" max="5" width="2.00390625" style="2" customWidth="1"/>
    <col min="6" max="6" width="6.875" style="3" customWidth="1"/>
    <col min="7" max="7" width="2.875" style="2" customWidth="1"/>
    <col min="8" max="8" width="6.25390625" style="3" customWidth="1"/>
    <col min="9" max="9" width="1.75390625" style="2" customWidth="1"/>
    <col min="10" max="10" width="3.50390625" style="2" bestFit="1" customWidth="1"/>
    <col min="11" max="11" width="6.625" style="2" customWidth="1"/>
    <col min="12" max="12" width="8.00390625" style="4" customWidth="1"/>
    <col min="13" max="13" width="8.375" style="2" customWidth="1"/>
    <col min="14" max="14" width="8.00390625" style="4" customWidth="1"/>
    <col min="15" max="15" width="9.00390625" style="2" customWidth="1"/>
    <col min="16" max="16" width="3.875" style="2" customWidth="1"/>
    <col min="17" max="18" width="6.375" style="2" bestFit="1" customWidth="1"/>
    <col min="19" max="20" width="9.00390625" style="2" customWidth="1"/>
    <col min="21" max="21" width="3.625" style="2" customWidth="1"/>
    <col min="22" max="22" width="6.875" style="2" customWidth="1"/>
    <col min="23" max="23" width="2.625" style="2" customWidth="1"/>
    <col min="24" max="24" width="8.75390625" style="2" customWidth="1"/>
    <col min="25" max="25" width="5.375" style="2" customWidth="1"/>
    <col min="26" max="26" width="4.625" style="2" customWidth="1"/>
    <col min="27" max="27" width="7.875" style="2" customWidth="1"/>
    <col min="28" max="28" width="2.125" style="2" customWidth="1"/>
    <col min="29" max="16384" width="9.00390625" style="2" customWidth="1"/>
  </cols>
  <sheetData>
    <row r="1" ht="32.25" customHeight="1">
      <c r="B1" s="1" t="s">
        <v>55</v>
      </c>
    </row>
    <row r="2" spans="2:14" ht="40.5" customHeight="1">
      <c r="B2" s="5" t="s">
        <v>4</v>
      </c>
      <c r="C2" s="51" t="s">
        <v>5</v>
      </c>
      <c r="D2" s="52"/>
      <c r="E2" s="53" t="s">
        <v>6</v>
      </c>
      <c r="F2" s="52"/>
      <c r="G2" s="53" t="s">
        <v>7</v>
      </c>
      <c r="H2" s="52"/>
      <c r="I2" s="5"/>
      <c r="J2" s="53" t="s">
        <v>8</v>
      </c>
      <c r="K2" s="52"/>
      <c r="L2" s="6" t="s">
        <v>9</v>
      </c>
      <c r="M2" s="5" t="s">
        <v>10</v>
      </c>
      <c r="N2" s="6" t="s">
        <v>11</v>
      </c>
    </row>
    <row r="3" spans="2:14" ht="19.5" customHeight="1">
      <c r="B3" s="7" t="s">
        <v>12</v>
      </c>
      <c r="C3" s="8">
        <v>41244</v>
      </c>
      <c r="D3" s="9"/>
      <c r="E3" s="10" t="s">
        <v>15</v>
      </c>
      <c r="F3" s="11">
        <v>500</v>
      </c>
      <c r="G3" s="10">
        <v>5</v>
      </c>
      <c r="H3" s="11" t="s">
        <v>13</v>
      </c>
      <c r="I3" s="7"/>
      <c r="J3" s="10"/>
      <c r="K3" s="12"/>
      <c r="L3" s="13">
        <f>F3*G3</f>
        <v>2500</v>
      </c>
      <c r="M3" s="7"/>
      <c r="N3" s="13">
        <v>2500</v>
      </c>
    </row>
    <row r="4" spans="2:14" ht="19.5" customHeight="1">
      <c r="B4" s="14"/>
      <c r="C4" s="15"/>
      <c r="D4" s="16"/>
      <c r="E4" s="15"/>
      <c r="F4" s="17"/>
      <c r="G4" s="15"/>
      <c r="H4" s="17"/>
      <c r="I4" s="14"/>
      <c r="J4" s="15"/>
      <c r="K4" s="16"/>
      <c r="L4" s="18"/>
      <c r="M4" s="14"/>
      <c r="N4" s="18"/>
    </row>
    <row r="5" spans="2:14" ht="19.5" customHeight="1">
      <c r="B5" s="7" t="s">
        <v>14</v>
      </c>
      <c r="C5" s="8">
        <v>41245</v>
      </c>
      <c r="D5" s="12"/>
      <c r="E5" s="10" t="s">
        <v>15</v>
      </c>
      <c r="F5" s="11">
        <v>550</v>
      </c>
      <c r="G5" s="10">
        <v>8</v>
      </c>
      <c r="H5" s="11" t="s">
        <v>13</v>
      </c>
      <c r="I5" s="7"/>
      <c r="J5" s="10"/>
      <c r="K5" s="12"/>
      <c r="L5" s="13">
        <f>F5*G5</f>
        <v>4400</v>
      </c>
      <c r="M5" s="7"/>
      <c r="N5" s="13">
        <f>N3+L5</f>
        <v>6900</v>
      </c>
    </row>
    <row r="6" spans="2:16" ht="19.5" customHeight="1" thickBot="1">
      <c r="B6" s="14"/>
      <c r="C6" s="15"/>
      <c r="D6" s="16"/>
      <c r="E6" s="15"/>
      <c r="F6" s="17"/>
      <c r="G6" s="15"/>
      <c r="H6" s="17"/>
      <c r="I6" s="14"/>
      <c r="J6" s="15"/>
      <c r="K6" s="16"/>
      <c r="L6" s="18"/>
      <c r="M6" s="14"/>
      <c r="N6" s="18"/>
      <c r="P6" s="2" t="s">
        <v>30</v>
      </c>
    </row>
    <row r="7" spans="2:29" ht="19.5" customHeight="1">
      <c r="B7" s="7" t="s">
        <v>14</v>
      </c>
      <c r="C7" s="8">
        <v>41246</v>
      </c>
      <c r="D7" s="12"/>
      <c r="E7" s="10" t="s">
        <v>15</v>
      </c>
      <c r="F7" s="11">
        <v>570</v>
      </c>
      <c r="G7" s="10">
        <v>3</v>
      </c>
      <c r="H7" s="11" t="s">
        <v>13</v>
      </c>
      <c r="I7" s="7"/>
      <c r="J7" s="10"/>
      <c r="K7" s="12"/>
      <c r="L7" s="13">
        <f>F7*G7</f>
        <v>1710</v>
      </c>
      <c r="M7" s="7"/>
      <c r="N7" s="13">
        <f>N5+L7</f>
        <v>8610</v>
      </c>
      <c r="Q7" s="35"/>
      <c r="R7" s="35"/>
      <c r="S7" s="35"/>
      <c r="T7" s="35"/>
      <c r="U7" s="35"/>
      <c r="V7" s="35"/>
      <c r="W7" s="35"/>
      <c r="X7" s="54" t="s">
        <v>23</v>
      </c>
      <c r="Y7" s="55"/>
      <c r="Z7" s="55"/>
      <c r="AA7" s="56"/>
      <c r="AB7" s="35"/>
      <c r="AC7" s="35"/>
    </row>
    <row r="8" spans="2:29" ht="19.5" customHeight="1" thickBot="1">
      <c r="B8" s="14"/>
      <c r="C8" s="15"/>
      <c r="D8" s="16"/>
      <c r="E8" s="15"/>
      <c r="F8" s="17"/>
      <c r="G8" s="15"/>
      <c r="H8" s="17"/>
      <c r="I8" s="14"/>
      <c r="J8" s="15"/>
      <c r="K8" s="16"/>
      <c r="L8" s="18"/>
      <c r="M8" s="14"/>
      <c r="N8" s="18"/>
      <c r="Q8" s="36" t="s">
        <v>20</v>
      </c>
      <c r="R8" s="36" t="s">
        <v>28</v>
      </c>
      <c r="S8" s="36" t="s">
        <v>21</v>
      </c>
      <c r="T8" s="36" t="s">
        <v>25</v>
      </c>
      <c r="U8" s="36"/>
      <c r="V8" s="36" t="s">
        <v>22</v>
      </c>
      <c r="W8" s="36"/>
      <c r="X8" s="37" t="s">
        <v>24</v>
      </c>
      <c r="Y8" s="36" t="s">
        <v>2</v>
      </c>
      <c r="Z8" s="36" t="s">
        <v>3</v>
      </c>
      <c r="AA8" s="38" t="s">
        <v>0</v>
      </c>
      <c r="AB8" s="36"/>
      <c r="AC8" s="36" t="s">
        <v>26</v>
      </c>
    </row>
    <row r="9" spans="2:27" ht="19.5" customHeight="1">
      <c r="B9" s="19" t="s">
        <v>16</v>
      </c>
      <c r="C9" s="20">
        <v>41247</v>
      </c>
      <c r="D9" s="21"/>
      <c r="E9" s="22" t="s">
        <v>15</v>
      </c>
      <c r="F9" s="23">
        <f>F3</f>
        <v>500</v>
      </c>
      <c r="G9" s="22">
        <f>IF(J10&gt;G3,G3,J10)</f>
        <v>5</v>
      </c>
      <c r="H9" s="23" t="s">
        <v>13</v>
      </c>
      <c r="I9" s="19"/>
      <c r="J9" s="22"/>
      <c r="K9" s="21"/>
      <c r="L9" s="24"/>
      <c r="M9" s="19"/>
      <c r="N9" s="24"/>
      <c r="X9" s="26">
        <f>C7</f>
        <v>41246</v>
      </c>
      <c r="Y9" s="2">
        <f>F7</f>
        <v>570</v>
      </c>
      <c r="Z9" s="2">
        <f>IF(G7&gt;V10,V10,G7)</f>
        <v>3</v>
      </c>
      <c r="AA9" s="41">
        <f>Y9*Z9</f>
        <v>1710</v>
      </c>
    </row>
    <row r="10" spans="2:27" ht="19.5" customHeight="1">
      <c r="B10" s="19"/>
      <c r="C10" s="22"/>
      <c r="D10" s="21"/>
      <c r="E10" s="22" t="s">
        <v>15</v>
      </c>
      <c r="F10" s="23">
        <f>F5</f>
        <v>550</v>
      </c>
      <c r="G10" s="22">
        <f>IF((J10-G9)&gt;G5,G5,(J10-G9))</f>
        <v>5</v>
      </c>
      <c r="H10" s="23" t="s">
        <v>13</v>
      </c>
      <c r="I10" s="19"/>
      <c r="J10" s="22">
        <v>10</v>
      </c>
      <c r="K10" s="21" t="s">
        <v>13</v>
      </c>
      <c r="L10" s="24"/>
      <c r="M10" s="24">
        <f>(F9*G9)+(F10*G10)</f>
        <v>5250</v>
      </c>
      <c r="N10" s="24">
        <f>N7-M10</f>
        <v>3360</v>
      </c>
      <c r="O10" s="2" t="s">
        <v>17</v>
      </c>
      <c r="Q10" s="2">
        <f>J10</f>
        <v>10</v>
      </c>
      <c r="S10" s="2">
        <f>G3+G5+G7</f>
        <v>16</v>
      </c>
      <c r="T10" s="34">
        <f>N7</f>
        <v>8610</v>
      </c>
      <c r="V10" s="2">
        <f>S10-Q10</f>
        <v>6</v>
      </c>
      <c r="X10" s="26">
        <f>C5</f>
        <v>41245</v>
      </c>
      <c r="Y10" s="2">
        <f>F5</f>
        <v>550</v>
      </c>
      <c r="Z10" s="2">
        <f>IF(G5&gt;(V10-Z9),(V10-Z9),G5)</f>
        <v>3</v>
      </c>
      <c r="AA10" s="41">
        <f>Y10*Z10</f>
        <v>1650</v>
      </c>
    </row>
    <row r="11" spans="2:29" ht="19.5" customHeight="1">
      <c r="B11" s="14"/>
      <c r="C11" s="15"/>
      <c r="D11" s="16"/>
      <c r="E11" s="15"/>
      <c r="F11" s="17"/>
      <c r="G11" s="15"/>
      <c r="H11" s="17"/>
      <c r="I11" s="14"/>
      <c r="J11" s="15"/>
      <c r="K11" s="16"/>
      <c r="L11" s="18"/>
      <c r="M11" s="14"/>
      <c r="N11" s="18"/>
      <c r="Q11" s="25"/>
      <c r="R11" s="25"/>
      <c r="S11" s="25"/>
      <c r="T11" s="25"/>
      <c r="U11" s="25"/>
      <c r="V11" s="25"/>
      <c r="W11" s="25"/>
      <c r="X11" s="25"/>
      <c r="Y11" s="25"/>
      <c r="Z11" s="25" t="s">
        <v>27</v>
      </c>
      <c r="AA11" s="39">
        <f>SUM(AA9:AA10)</f>
        <v>3360</v>
      </c>
      <c r="AB11" s="25"/>
      <c r="AC11" s="39">
        <f>T10-AA11</f>
        <v>5250</v>
      </c>
    </row>
    <row r="12" spans="2:27" ht="19.5" customHeight="1">
      <c r="B12" s="14"/>
      <c r="C12" s="15"/>
      <c r="D12" s="16"/>
      <c r="E12" s="15"/>
      <c r="F12" s="17"/>
      <c r="G12" s="15"/>
      <c r="H12" s="17"/>
      <c r="I12" s="14"/>
      <c r="J12" s="15"/>
      <c r="K12" s="16"/>
      <c r="L12" s="18"/>
      <c r="M12" s="14"/>
      <c r="N12" s="18"/>
      <c r="AA12" s="27"/>
    </row>
    <row r="13" spans="2:14" ht="19.5" customHeight="1">
      <c r="B13" s="19" t="s">
        <v>16</v>
      </c>
      <c r="C13" s="20">
        <v>41248</v>
      </c>
      <c r="D13" s="21"/>
      <c r="E13" s="22" t="s">
        <v>15</v>
      </c>
      <c r="F13" s="23">
        <f>F5</f>
        <v>550</v>
      </c>
      <c r="G13" s="22">
        <f>IF(J14&gt;(G5-G10),(G5-G10),J14)</f>
        <v>3</v>
      </c>
      <c r="H13" s="23" t="s">
        <v>13</v>
      </c>
      <c r="I13" s="19"/>
      <c r="J13" s="22"/>
      <c r="K13" s="21"/>
      <c r="L13" s="24"/>
      <c r="M13" s="19"/>
      <c r="N13" s="24"/>
    </row>
    <row r="14" spans="2:29" ht="19.5" customHeight="1">
      <c r="B14" s="19"/>
      <c r="C14" s="22"/>
      <c r="D14" s="21"/>
      <c r="E14" s="22" t="s">
        <v>15</v>
      </c>
      <c r="F14" s="23">
        <f>F7</f>
        <v>570</v>
      </c>
      <c r="G14" s="22">
        <f>IF((J14-G13)&gt;G7,G7,(J14-G13))</f>
        <v>1</v>
      </c>
      <c r="H14" s="23" t="s">
        <v>13</v>
      </c>
      <c r="I14" s="19"/>
      <c r="J14" s="22">
        <v>4</v>
      </c>
      <c r="K14" s="21" t="s">
        <v>13</v>
      </c>
      <c r="L14" s="24"/>
      <c r="M14" s="24">
        <f>(F13*G13)+(F14*G14)</f>
        <v>2220</v>
      </c>
      <c r="N14" s="24">
        <f>N10-M14</f>
        <v>1140</v>
      </c>
      <c r="Q14" s="25">
        <f>J14</f>
        <v>4</v>
      </c>
      <c r="R14" s="25"/>
      <c r="S14" s="25">
        <f>V10</f>
        <v>6</v>
      </c>
      <c r="T14" s="39">
        <f>N10</f>
        <v>3360</v>
      </c>
      <c r="U14" s="25"/>
      <c r="V14" s="25">
        <f>S14-Q14</f>
        <v>2</v>
      </c>
      <c r="W14" s="25"/>
      <c r="X14" s="40">
        <f>C7</f>
        <v>41246</v>
      </c>
      <c r="Y14" s="25">
        <f>F7</f>
        <v>570</v>
      </c>
      <c r="Z14" s="25">
        <f>IF(G9&gt;V14,V14,G9)</f>
        <v>2</v>
      </c>
      <c r="AA14" s="39">
        <f>Y14*Z14</f>
        <v>1140</v>
      </c>
      <c r="AB14" s="25"/>
      <c r="AC14" s="39">
        <f>T14-AA14</f>
        <v>2220</v>
      </c>
    </row>
    <row r="15" spans="2:14" ht="19.5" customHeight="1">
      <c r="B15" s="14"/>
      <c r="C15" s="15"/>
      <c r="D15" s="16"/>
      <c r="E15" s="15"/>
      <c r="F15" s="17"/>
      <c r="G15" s="15"/>
      <c r="H15" s="17"/>
      <c r="I15" s="14"/>
      <c r="J15" s="15"/>
      <c r="K15" s="16"/>
      <c r="L15" s="18"/>
      <c r="M15" s="14"/>
      <c r="N15" s="18"/>
    </row>
    <row r="16" spans="2:14" ht="19.5" customHeight="1">
      <c r="B16" s="14"/>
      <c r="C16" s="15"/>
      <c r="D16" s="16"/>
      <c r="E16" s="15"/>
      <c r="F16" s="17"/>
      <c r="G16" s="15"/>
      <c r="H16" s="17"/>
      <c r="I16" s="14"/>
      <c r="J16" s="15"/>
      <c r="K16" s="16"/>
      <c r="L16" s="18"/>
      <c r="M16" s="14"/>
      <c r="N16" s="18"/>
    </row>
    <row r="17" spans="2:27" ht="19.5" customHeight="1">
      <c r="B17" s="42" t="s">
        <v>29</v>
      </c>
      <c r="C17" s="29">
        <v>41249</v>
      </c>
      <c r="D17" s="30"/>
      <c r="E17" s="31" t="s">
        <v>15</v>
      </c>
      <c r="F17" s="32">
        <f>F13</f>
        <v>550</v>
      </c>
      <c r="G17" s="31">
        <f>G13</f>
        <v>3</v>
      </c>
      <c r="H17" s="32" t="s">
        <v>13</v>
      </c>
      <c r="I17" s="28"/>
      <c r="J17" s="31"/>
      <c r="K17" s="30"/>
      <c r="L17" s="33"/>
      <c r="M17" s="28"/>
      <c r="N17" s="33"/>
      <c r="X17" s="26">
        <f>C7</f>
        <v>41246</v>
      </c>
      <c r="Y17" s="2">
        <f>F7</f>
        <v>570</v>
      </c>
      <c r="Z17" s="2">
        <f>IF(G7&gt;V18,V18,G7)</f>
        <v>3</v>
      </c>
      <c r="AA17" s="41">
        <f>Y17*Z17</f>
        <v>1710</v>
      </c>
    </row>
    <row r="18" spans="2:27" ht="19.5" customHeight="1">
      <c r="B18" s="28"/>
      <c r="C18" s="31"/>
      <c r="D18" s="30"/>
      <c r="E18" s="31" t="s">
        <v>15</v>
      </c>
      <c r="F18" s="32">
        <f>F14</f>
        <v>570</v>
      </c>
      <c r="G18" s="31">
        <f>G14</f>
        <v>1</v>
      </c>
      <c r="H18" s="32" t="s">
        <v>13</v>
      </c>
      <c r="I18" s="28"/>
      <c r="J18" s="31" t="s">
        <v>19</v>
      </c>
      <c r="K18" s="30" t="s">
        <v>13</v>
      </c>
      <c r="L18" s="33"/>
      <c r="M18" s="33">
        <f>((F17*G17)+(F18*G18))*(-1)</f>
        <v>-2220</v>
      </c>
      <c r="N18" s="33">
        <f>N14-M18</f>
        <v>3360</v>
      </c>
      <c r="Q18" s="2">
        <f>Q14*(-1)</f>
        <v>-4</v>
      </c>
      <c r="S18" s="2">
        <f>V14</f>
        <v>2</v>
      </c>
      <c r="T18" s="34">
        <f>N14</f>
        <v>1140</v>
      </c>
      <c r="V18" s="2">
        <f>S18-Q18</f>
        <v>6</v>
      </c>
      <c r="X18" s="26">
        <f>C5</f>
        <v>41245</v>
      </c>
      <c r="Y18" s="2">
        <f>F5</f>
        <v>550</v>
      </c>
      <c r="Z18" s="2">
        <f>IF(G5&gt;(V18-Z17),(V18-Z17),G5)</f>
        <v>3</v>
      </c>
      <c r="AA18" s="41">
        <f>Y18*Z18</f>
        <v>1650</v>
      </c>
    </row>
    <row r="19" spans="2:29" ht="19.5" customHeight="1">
      <c r="B19" s="14"/>
      <c r="C19" s="15"/>
      <c r="D19" s="16"/>
      <c r="E19" s="15"/>
      <c r="F19" s="17"/>
      <c r="G19" s="15"/>
      <c r="H19" s="17"/>
      <c r="I19" s="14"/>
      <c r="J19" s="15"/>
      <c r="K19" s="16"/>
      <c r="L19" s="18"/>
      <c r="M19" s="14"/>
      <c r="N19" s="18"/>
      <c r="Q19" s="25"/>
      <c r="R19" s="25"/>
      <c r="S19" s="25"/>
      <c r="T19" s="25"/>
      <c r="U19" s="25"/>
      <c r="V19" s="25"/>
      <c r="W19" s="25"/>
      <c r="X19" s="25"/>
      <c r="Y19" s="25"/>
      <c r="Z19" s="25" t="s">
        <v>27</v>
      </c>
      <c r="AA19" s="39">
        <f>SUM(AA17:AA18)</f>
        <v>3360</v>
      </c>
      <c r="AB19" s="25"/>
      <c r="AC19" s="39">
        <f>T18-AA19</f>
        <v>-2220</v>
      </c>
    </row>
    <row r="20" spans="2:14" ht="19.5" customHeight="1">
      <c r="B20" s="14"/>
      <c r="C20" s="15"/>
      <c r="D20" s="16"/>
      <c r="E20" s="15"/>
      <c r="F20" s="17"/>
      <c r="G20" s="15"/>
      <c r="H20" s="17"/>
      <c r="I20" s="14"/>
      <c r="J20" s="15"/>
      <c r="K20" s="16"/>
      <c r="L20" s="18"/>
      <c r="M20" s="14"/>
      <c r="N20" s="18"/>
    </row>
    <row r="21" spans="2:27" ht="19.5" customHeight="1">
      <c r="B21" s="7" t="s">
        <v>18</v>
      </c>
      <c r="C21" s="8">
        <v>41249</v>
      </c>
      <c r="D21" s="12"/>
      <c r="E21" s="10" t="s">
        <v>15</v>
      </c>
      <c r="F21" s="11">
        <v>560</v>
      </c>
      <c r="G21" s="10">
        <v>10</v>
      </c>
      <c r="H21" s="11" t="s">
        <v>13</v>
      </c>
      <c r="I21" s="7"/>
      <c r="J21" s="10"/>
      <c r="K21" s="12"/>
      <c r="L21" s="13">
        <f>F21*G21</f>
        <v>5600</v>
      </c>
      <c r="M21" s="7"/>
      <c r="N21" s="13">
        <f>N18+L21</f>
        <v>8960</v>
      </c>
      <c r="R21" s="2">
        <v>10</v>
      </c>
      <c r="S21" s="2">
        <f>V18</f>
        <v>6</v>
      </c>
      <c r="T21" s="34">
        <f>N18</f>
        <v>3360</v>
      </c>
      <c r="V21" s="2">
        <f>S21+R21</f>
        <v>16</v>
      </c>
      <c r="X21" s="26">
        <f>C21</f>
        <v>41249</v>
      </c>
      <c r="Y21" s="2">
        <f>F21</f>
        <v>560</v>
      </c>
      <c r="Z21" s="2">
        <f>IF(G21&gt;V21,V21,G21)</f>
        <v>10</v>
      </c>
      <c r="AA21" s="41">
        <f>Y21*Z21</f>
        <v>5600</v>
      </c>
    </row>
    <row r="22" spans="2:27" ht="19.5" customHeight="1">
      <c r="B22" s="14"/>
      <c r="C22" s="15"/>
      <c r="D22" s="16"/>
      <c r="E22" s="15"/>
      <c r="F22" s="17"/>
      <c r="G22" s="15"/>
      <c r="H22" s="17"/>
      <c r="I22" s="14"/>
      <c r="J22" s="15"/>
      <c r="K22" s="16"/>
      <c r="L22" s="18"/>
      <c r="M22" s="14"/>
      <c r="N22" s="18"/>
      <c r="X22" s="26">
        <f>C7</f>
        <v>41246</v>
      </c>
      <c r="Y22" s="2">
        <f>F7</f>
        <v>570</v>
      </c>
      <c r="Z22" s="2">
        <f>IF(G7&gt;(V21-Z21),(V21-Z21),G7)</f>
        <v>3</v>
      </c>
      <c r="AA22" s="41">
        <f>Y22*Z22</f>
        <v>1710</v>
      </c>
    </row>
    <row r="23" spans="6:27" ht="19.5" customHeight="1">
      <c r="F23" s="2"/>
      <c r="H23" s="2"/>
      <c r="L23" s="2"/>
      <c r="N23" s="2"/>
      <c r="X23" s="26">
        <f>C5</f>
        <v>41245</v>
      </c>
      <c r="Y23" s="2">
        <f>F5</f>
        <v>550</v>
      </c>
      <c r="Z23" s="2">
        <f>IF(G5&gt;(V21-Z21-Z22),(V21-Z21-Z22),G5)</f>
        <v>3</v>
      </c>
      <c r="AA23" s="41">
        <f>Y23*Z23</f>
        <v>1650</v>
      </c>
    </row>
    <row r="24" spans="6:29" ht="19.5" customHeight="1">
      <c r="F24" s="2"/>
      <c r="H24" s="2"/>
      <c r="L24" s="2"/>
      <c r="N24" s="2"/>
      <c r="Q24" s="25"/>
      <c r="R24" s="25"/>
      <c r="S24" s="25"/>
      <c r="T24" s="25"/>
      <c r="U24" s="25"/>
      <c r="V24" s="25"/>
      <c r="W24" s="25"/>
      <c r="X24" s="25"/>
      <c r="Y24" s="25"/>
      <c r="Z24" s="25" t="s">
        <v>27</v>
      </c>
      <c r="AA24" s="39">
        <f>SUM(AA21:AA23)</f>
        <v>8960</v>
      </c>
      <c r="AB24" s="25"/>
      <c r="AC24" s="39"/>
    </row>
    <row r="25" spans="6:14" ht="19.5" customHeight="1">
      <c r="F25" s="2"/>
      <c r="H25" s="2"/>
      <c r="L25" s="2"/>
      <c r="N25" s="2"/>
    </row>
    <row r="26" spans="6:14" ht="19.5" customHeight="1">
      <c r="F26" s="2"/>
      <c r="H26" s="2"/>
      <c r="L26" s="2"/>
      <c r="N26" s="2"/>
    </row>
    <row r="27" ht="19.5" customHeight="1"/>
    <row r="28" ht="19.5" customHeight="1"/>
    <row r="29" ht="19.5" customHeight="1"/>
    <row r="30" ht="19.5" customHeight="1"/>
    <row r="31" ht="19.5" customHeight="1"/>
  </sheetData>
  <sheetProtection/>
  <mergeCells count="5">
    <mergeCell ref="C2:D2"/>
    <mergeCell ref="E2:F2"/>
    <mergeCell ref="G2:H2"/>
    <mergeCell ref="J2:K2"/>
    <mergeCell ref="X7:AA7"/>
  </mergeCells>
  <printOptions/>
  <pageMargins left="0.1968503937007874" right="0.1968503937007874" top="0.4330708661417323" bottom="0.7480314960629921" header="0.31496062992125984" footer="0.31496062992125984"/>
  <pageSetup fitToHeight="1" fitToWidth="1"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A1" sqref="A1"/>
    </sheetView>
  </sheetViews>
  <sheetFormatPr defaultColWidth="9.00390625" defaultRowHeight="13.5"/>
  <cols>
    <col min="1" max="1" width="2.875" style="43" customWidth="1"/>
    <col min="2" max="10" width="9.00390625" style="43" customWidth="1"/>
    <col min="11" max="11" width="2.625" style="43" customWidth="1"/>
    <col min="12" max="16384" width="9.00390625" style="43" customWidth="1"/>
  </cols>
  <sheetData>
    <row r="1" ht="14.25">
      <c r="A1" s="48" t="s">
        <v>45</v>
      </c>
    </row>
    <row r="2" ht="14.25">
      <c r="A2" s="48"/>
    </row>
    <row r="4" spans="2:5" ht="14.25" thickBot="1">
      <c r="B4" s="43" t="s">
        <v>48</v>
      </c>
      <c r="E4" s="43" t="s">
        <v>49</v>
      </c>
    </row>
    <row r="5" spans="2:6" ht="14.25" thickBot="1">
      <c r="B5" s="44" t="s">
        <v>3</v>
      </c>
      <c r="C5" s="45" t="s">
        <v>1</v>
      </c>
      <c r="E5" s="44" t="s">
        <v>3</v>
      </c>
      <c r="F5" s="45" t="s">
        <v>26</v>
      </c>
    </row>
    <row r="6" spans="2:6" ht="13.5">
      <c r="B6" s="63">
        <v>16</v>
      </c>
      <c r="C6" s="61">
        <v>8610</v>
      </c>
      <c r="E6" s="63">
        <v>10</v>
      </c>
      <c r="F6" s="61" t="s">
        <v>32</v>
      </c>
    </row>
    <row r="7" spans="2:6" ht="13.5">
      <c r="B7" s="64"/>
      <c r="C7" s="66"/>
      <c r="E7" s="64">
        <v>10</v>
      </c>
      <c r="F7" s="66"/>
    </row>
    <row r="8" spans="2:8" ht="14.25" thickBot="1">
      <c r="B8" s="64"/>
      <c r="C8" s="66">
        <v>8610</v>
      </c>
      <c r="E8" s="64"/>
      <c r="F8" s="66"/>
      <c r="H8" s="43" t="s">
        <v>50</v>
      </c>
    </row>
    <row r="9" spans="2:9" ht="14.25" thickBot="1">
      <c r="B9" s="64"/>
      <c r="C9" s="66"/>
      <c r="E9" s="65"/>
      <c r="F9" s="62"/>
      <c r="H9" s="44" t="s">
        <v>3</v>
      </c>
      <c r="I9" s="45" t="s">
        <v>1</v>
      </c>
    </row>
    <row r="10" spans="2:9" ht="13.5">
      <c r="B10" s="64"/>
      <c r="C10" s="66"/>
      <c r="H10" s="63">
        <v>6</v>
      </c>
      <c r="I10" s="61" t="s">
        <v>31</v>
      </c>
    </row>
    <row r="11" spans="2:9" ht="14.25" thickBot="1">
      <c r="B11" s="65"/>
      <c r="C11" s="62"/>
      <c r="E11" s="49" t="s">
        <v>46</v>
      </c>
      <c r="H11" s="65"/>
      <c r="I11" s="62"/>
    </row>
    <row r="12" ht="13.5">
      <c r="E12" s="50" t="s">
        <v>47</v>
      </c>
    </row>
    <row r="13" ht="13.5">
      <c r="E13" s="50"/>
    </row>
    <row r="14" spans="5:8" ht="13.5">
      <c r="E14" s="49" t="s">
        <v>41</v>
      </c>
      <c r="H14" s="49" t="s">
        <v>42</v>
      </c>
    </row>
    <row r="16" ht="13.5">
      <c r="B16" s="43" t="s">
        <v>37</v>
      </c>
    </row>
    <row r="17" spans="2:10" ht="13.5">
      <c r="B17" s="46" t="s">
        <v>24</v>
      </c>
      <c r="C17" s="46" t="s">
        <v>2</v>
      </c>
      <c r="D17" s="46" t="s">
        <v>34</v>
      </c>
      <c r="G17" s="46" t="s">
        <v>24</v>
      </c>
      <c r="H17" s="46" t="s">
        <v>2</v>
      </c>
      <c r="I17" s="46" t="s">
        <v>34</v>
      </c>
      <c r="J17" s="46" t="s">
        <v>36</v>
      </c>
    </row>
    <row r="18" spans="2:10" ht="13.5">
      <c r="B18" s="59" t="s">
        <v>33</v>
      </c>
      <c r="C18" s="59">
        <v>570</v>
      </c>
      <c r="D18" s="59">
        <v>3</v>
      </c>
      <c r="E18" s="47" t="s">
        <v>38</v>
      </c>
      <c r="G18" s="59" t="s">
        <v>33</v>
      </c>
      <c r="H18" s="59">
        <v>570</v>
      </c>
      <c r="I18" s="59">
        <v>3</v>
      </c>
      <c r="J18" s="57">
        <f>H18*I18</f>
        <v>1710</v>
      </c>
    </row>
    <row r="19" spans="2:10" ht="13.5">
      <c r="B19" s="60"/>
      <c r="C19" s="60"/>
      <c r="D19" s="60"/>
      <c r="G19" s="60"/>
      <c r="H19" s="60"/>
      <c r="I19" s="60"/>
      <c r="J19" s="58"/>
    </row>
    <row r="20" spans="2:10" ht="13.5">
      <c r="B20" s="59" t="s">
        <v>35</v>
      </c>
      <c r="C20" s="59">
        <v>550</v>
      </c>
      <c r="D20" s="59">
        <v>8</v>
      </c>
      <c r="F20" s="43" t="s">
        <v>39</v>
      </c>
      <c r="G20" s="59" t="s">
        <v>35</v>
      </c>
      <c r="H20" s="59">
        <v>550</v>
      </c>
      <c r="I20" s="59">
        <v>3</v>
      </c>
      <c r="J20" s="57">
        <f>H20*I20</f>
        <v>1650</v>
      </c>
    </row>
    <row r="21" spans="2:10" ht="13.5">
      <c r="B21" s="60"/>
      <c r="C21" s="60"/>
      <c r="D21" s="60"/>
      <c r="G21" s="60"/>
      <c r="H21" s="60"/>
      <c r="I21" s="60"/>
      <c r="J21" s="58"/>
    </row>
    <row r="22" spans="7:10" ht="13.5">
      <c r="G22" s="59" t="s">
        <v>40</v>
      </c>
      <c r="H22" s="59"/>
      <c r="I22" s="59"/>
      <c r="J22" s="57">
        <f>SUM(J18:J21)</f>
        <v>3360</v>
      </c>
    </row>
    <row r="23" spans="7:10" ht="13.5">
      <c r="G23" s="60"/>
      <c r="H23" s="60"/>
      <c r="I23" s="60"/>
      <c r="J23" s="58"/>
    </row>
    <row r="25" ht="13.5">
      <c r="G25" s="43" t="s">
        <v>43</v>
      </c>
    </row>
    <row r="27" ht="13.5">
      <c r="G27" s="43" t="s">
        <v>44</v>
      </c>
    </row>
  </sheetData>
  <sheetProtection/>
  <mergeCells count="24">
    <mergeCell ref="I10:I11"/>
    <mergeCell ref="B6:B11"/>
    <mergeCell ref="C6:C11"/>
    <mergeCell ref="E6:E9"/>
    <mergeCell ref="F6:F9"/>
    <mergeCell ref="H10:H11"/>
    <mergeCell ref="H20:H21"/>
    <mergeCell ref="I20:I21"/>
    <mergeCell ref="B18:B19"/>
    <mergeCell ref="C18:C19"/>
    <mergeCell ref="D18:D19"/>
    <mergeCell ref="B20:B21"/>
    <mergeCell ref="C20:C21"/>
    <mergeCell ref="D20:D21"/>
    <mergeCell ref="J18:J19"/>
    <mergeCell ref="J20:J21"/>
    <mergeCell ref="J22:J23"/>
    <mergeCell ref="G22:G23"/>
    <mergeCell ref="H22:H23"/>
    <mergeCell ref="I22:I23"/>
    <mergeCell ref="G18:G19"/>
    <mergeCell ref="H18:H19"/>
    <mergeCell ref="I18:I19"/>
    <mergeCell ref="G20:G21"/>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先入先出原価計算</dc:title>
  <dc:subject>販売管理システム</dc:subject>
  <dc:creator>Administrator</dc:creator>
  <cp:keywords/>
  <dc:description/>
  <cp:lastModifiedBy>sedooka</cp:lastModifiedBy>
  <cp:lastPrinted>2015-07-06T23:32:43Z</cp:lastPrinted>
  <dcterms:created xsi:type="dcterms:W3CDTF">2006-10-10T05:06:28Z</dcterms:created>
  <dcterms:modified xsi:type="dcterms:W3CDTF">2015-07-06T23:32:59Z</dcterms:modified>
  <cp:category/>
  <cp:version/>
  <cp:contentType/>
  <cp:contentStatus/>
</cp:coreProperties>
</file>